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firstSheet="7" activeTab="7"/>
  </bookViews>
  <sheets>
    <sheet name="APP F1 COVER" sheetId="1" r:id="rId1"/>
    <sheet name="APP F1 SCHEDULE" sheetId="2" r:id="rId2"/>
    <sheet name="APP F2 COVER" sheetId="3" r:id="rId3"/>
    <sheet name="APP F2 SCHEDULE" sheetId="4" r:id="rId4"/>
    <sheet name="APP F3 COVER" sheetId="5" r:id="rId5"/>
    <sheet name="APP F3 SCHEDULE" sheetId="6" r:id="rId6"/>
    <sheet name="APP G1 COVER" sheetId="7" r:id="rId7"/>
    <sheet name="APP G1 SCHEDULE" sheetId="8" r:id="rId8"/>
    <sheet name="APP G2 COVER" sheetId="9" r:id="rId9"/>
    <sheet name="APP G2 SCHEDULE" sheetId="10" r:id="rId10"/>
    <sheet name="APP G3 COVER" sheetId="11" r:id="rId11"/>
    <sheet name="APP G3 SCHEDULE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clancj</author>
  </authors>
  <commentLis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S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T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comments12.xml><?xml version="1.0" encoding="utf-8"?>
<comments xmlns="http://schemas.openxmlformats.org/spreadsheetml/2006/main">
  <authors>
    <author>clancj</author>
  </authors>
  <commentLis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S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T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comments2.xml><?xml version="1.0" encoding="utf-8"?>
<comments xmlns="http://schemas.openxmlformats.org/spreadsheetml/2006/main">
  <authors>
    <author>clancj</author>
  </authors>
  <commentLis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comments4.xml><?xml version="1.0" encoding="utf-8"?>
<comments xmlns="http://schemas.openxmlformats.org/spreadsheetml/2006/main">
  <authors>
    <author>clancj</author>
  </authors>
  <commentLis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S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T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comments6.xml><?xml version="1.0" encoding="utf-8"?>
<comments xmlns="http://schemas.openxmlformats.org/spreadsheetml/2006/main">
  <authors>
    <author>clancj</author>
  </authors>
  <commentLis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S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T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SHADED CELLS REPRESENT BASELINE PERFORMANCE</t>
        </r>
      </text>
    </commen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comments8.xml><?xml version="1.0" encoding="utf-8"?>
<comments xmlns="http://schemas.openxmlformats.org/spreadsheetml/2006/main">
  <authors>
    <author>clancj</author>
  </authors>
  <commentList>
    <comment ref="V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DAY CASE BEDS</t>
        </r>
      </text>
    </comment>
    <comment ref="Y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ALL OF THIS ACTIVITY IS RE-PROVIDED IN EMC - 48 HOUR BEDS</t>
        </r>
      </text>
    </comment>
    <comment ref="AA6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THIS ACTIVITY IS TRANSFERRED FROM CURRENT INPATIENT BEDS</t>
        </r>
      </text>
    </comment>
    <comment ref="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T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AJ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A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M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  <comment ref="BZ31" authorId="0">
      <text>
        <r>
          <rPr>
            <b/>
            <sz val="8"/>
            <rFont val="Tahoma"/>
            <family val="0"/>
          </rPr>
          <t>clancj: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Inludes:
Geriatric Medicine
GAU Facility
REHAB Facility</t>
        </r>
      </text>
    </comment>
  </commentList>
</comments>
</file>

<file path=xl/sharedStrings.xml><?xml version="1.0" encoding="utf-8"?>
<sst xmlns="http://schemas.openxmlformats.org/spreadsheetml/2006/main" count="2357" uniqueCount="195">
  <si>
    <t>NHSGG</t>
  </si>
  <si>
    <t>Acute Services Planning</t>
  </si>
  <si>
    <t>General Surgery</t>
  </si>
  <si>
    <t>Vascular Surgery</t>
  </si>
  <si>
    <t>Urology</t>
  </si>
  <si>
    <t>Orthopaedic Surgery</t>
  </si>
  <si>
    <t>GORU Facility</t>
  </si>
  <si>
    <t>ENT</t>
  </si>
  <si>
    <t>Ophthalmology</t>
  </si>
  <si>
    <t>Oral Surgery</t>
  </si>
  <si>
    <t>Plastic Surgery</t>
  </si>
  <si>
    <t>Cardiothoracic Surgery</t>
  </si>
  <si>
    <t>Neurosurgery</t>
  </si>
  <si>
    <t>General Medicine</t>
  </si>
  <si>
    <t>Clinical Haematology</t>
  </si>
  <si>
    <t>Cardiology</t>
  </si>
  <si>
    <t>Dermatology</t>
  </si>
  <si>
    <t>Respiratory Medicine</t>
  </si>
  <si>
    <t>Infectious Diseases</t>
  </si>
  <si>
    <t>Nephrology</t>
  </si>
  <si>
    <t>Rheumatology</t>
  </si>
  <si>
    <t>Neurology</t>
  </si>
  <si>
    <t>Gynaecology</t>
  </si>
  <si>
    <t>GAU Facility</t>
  </si>
  <si>
    <t>REHAB Facility</t>
  </si>
  <si>
    <t>ITU Facility</t>
  </si>
  <si>
    <t>CCU Facility</t>
  </si>
  <si>
    <t>Others/Overall</t>
  </si>
  <si>
    <t>ITEM 1</t>
  </si>
  <si>
    <t>ITEM 2</t>
  </si>
  <si>
    <t>ITEM 3</t>
  </si>
  <si>
    <t>ITEM 4</t>
  </si>
  <si>
    <t>ITEM 5</t>
  </si>
  <si>
    <t>ITEM 6</t>
  </si>
  <si>
    <t>ITEM 7</t>
  </si>
  <si>
    <t>EL                     ALOS</t>
  </si>
  <si>
    <t>ELEC                      IP</t>
  </si>
  <si>
    <t>NON-EL                         IP</t>
  </si>
  <si>
    <t>NON-EL                  ALOS</t>
  </si>
  <si>
    <t>BED                        OCC %</t>
  </si>
  <si>
    <t>ITEM 8</t>
  </si>
  <si>
    <t>ITEM 9</t>
  </si>
  <si>
    <t>ITEM 10</t>
  </si>
  <si>
    <t>ITEM 11</t>
  </si>
  <si>
    <t>ITEM 12</t>
  </si>
  <si>
    <t>ITEM 13</t>
  </si>
  <si>
    <t>ITEM 14</t>
  </si>
  <si>
    <t>Total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</si>
  <si>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</si>
  <si>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</si>
  <si>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</si>
  <si>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</si>
  <si>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</si>
  <si>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</si>
  <si>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</si>
  <si>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</si>
  <si>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</si>
  <si>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</si>
  <si>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</si>
  <si>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</si>
  <si>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</si>
  <si>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SECTION A</t>
  </si>
  <si>
    <t>SECTION B</t>
  </si>
  <si>
    <t>SECTION C</t>
  </si>
  <si>
    <t>Surgical HDU Facility</t>
  </si>
  <si>
    <t>Medical HDU Facility</t>
  </si>
  <si>
    <t>NON-EL                         TOTAL</t>
  </si>
  <si>
    <t>ELEC                      TOTAL</t>
  </si>
  <si>
    <t>DAY CASES</t>
  </si>
  <si>
    <t>ALL                ALOS</t>
  </si>
  <si>
    <t>TOTAL                 EP</t>
  </si>
  <si>
    <t>DAY                CASE %</t>
  </si>
  <si>
    <t>SECTION D</t>
  </si>
  <si>
    <t>TOTAL</t>
  </si>
  <si>
    <t>2002/03 BASELINE - ACTUAL ACTIVITY</t>
  </si>
  <si>
    <t>ALL                   IP</t>
  </si>
  <si>
    <r>
      <t xml:space="preserve"> PROJECTED ACTIVITY </t>
    </r>
    <r>
      <rPr>
        <b/>
        <sz val="9"/>
        <color indexed="10"/>
        <rFont val="Arial"/>
        <family val="2"/>
      </rPr>
      <t>FOR FUTURE INPATIENT BEDS</t>
    </r>
  </si>
  <si>
    <t>NON-EL                         ZEROs</t>
  </si>
  <si>
    <t>Elderly (Composite)</t>
  </si>
  <si>
    <t>NORTH                           GLASGOW</t>
  </si>
  <si>
    <t>2002/03 BASELINE - EFFICIENCY VARIABLES</t>
  </si>
  <si>
    <t>TOP TEACH TARGET - EFFICENCY VARIABLES</t>
  </si>
  <si>
    <t>ITEM 28</t>
  </si>
  <si>
    <t>ITEM 29</t>
  </si>
  <si>
    <t>ITEM 30</t>
  </si>
  <si>
    <t>ITEM 31</t>
  </si>
  <si>
    <t>ITEM 32</t>
  </si>
  <si>
    <t>ITEM 33</t>
  </si>
  <si>
    <t>ITEM 34</t>
  </si>
  <si>
    <t>SECTION E</t>
  </si>
  <si>
    <t>SECTION F</t>
  </si>
  <si>
    <t>CHANGE - EFFICENCY VARIABLES</t>
  </si>
  <si>
    <t>na</t>
  </si>
  <si>
    <t>ITEM 35</t>
  </si>
  <si>
    <t>ITEM 36</t>
  </si>
  <si>
    <t>ITEM 37</t>
  </si>
  <si>
    <t>ITEM 38</t>
  </si>
  <si>
    <t>ITEM 39</t>
  </si>
  <si>
    <t>THE BED MODELLING PROCESS - 2002/03 BASELINE &amp; TOP TEACHING PEER BENCHMARKING</t>
  </si>
  <si>
    <t>SECTION G</t>
  </si>
  <si>
    <t>AVGE ANNUAL 2002/03</t>
  </si>
  <si>
    <t>VAR - 2002/03 TO JULY 2005</t>
  </si>
  <si>
    <t>BASELINE JULY 2005</t>
  </si>
  <si>
    <t>CURRENT  INPATIENT BED NUMBERS</t>
  </si>
  <si>
    <t>SECTION H</t>
  </si>
  <si>
    <t>ITEM 40</t>
  </si>
  <si>
    <t>ITEM 41</t>
  </si>
  <si>
    <t>ITEM 42</t>
  </si>
  <si>
    <t>ITEM 43</t>
  </si>
  <si>
    <t>ITEM 44</t>
  </si>
  <si>
    <t>ITEM 45</t>
  </si>
  <si>
    <t>PROJECTED  INPATIENT BED NUMBERS</t>
  </si>
  <si>
    <t>ITEM 46</t>
  </si>
  <si>
    <t>ITEM 47</t>
  </si>
  <si>
    <t>TARGET 1                         2013/14</t>
  </si>
  <si>
    <t>VARIANCE                  FROM 2002/03</t>
  </si>
  <si>
    <t>VARIANCE                                FROM BASELINE</t>
  </si>
  <si>
    <t>SECTION I</t>
  </si>
  <si>
    <t>SECTION J</t>
  </si>
  <si>
    <t>SECTION K</t>
  </si>
  <si>
    <t>NHSGG LOCAL VARIATIONS TO MODEL</t>
  </si>
  <si>
    <t>REHAB ACUTE</t>
  </si>
  <si>
    <t>REHAB          COMMUNITY</t>
  </si>
  <si>
    <t>EMC</t>
  </si>
  <si>
    <t>MEDICAL HDU</t>
  </si>
  <si>
    <t>WAITING TIMES</t>
  </si>
  <si>
    <t>EMERG MEDICAL GROWTH</t>
  </si>
  <si>
    <t>POPULATION CHANGE</t>
  </si>
  <si>
    <t>ADDITIONAL             IP EPs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</si>
  <si>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</si>
  <si>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</si>
  <si>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</si>
  <si>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</si>
  <si>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</si>
  <si>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</si>
  <si>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</si>
  <si>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</si>
  <si>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</si>
  <si>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</si>
  <si>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</si>
  <si>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ADDITIONAL             IP BEDS</t>
  </si>
  <si>
    <t>BED                  OCC %</t>
  </si>
  <si>
    <t>SECTION L - NEW MODEL BED PROVISION</t>
  </si>
  <si>
    <t>ITEM 60</t>
  </si>
  <si>
    <t>SECTION M - BED CHANGE SUMMARY</t>
  </si>
  <si>
    <t>BASELINE              IP BEDS                                        JULY 2005</t>
  </si>
  <si>
    <t>ITEM 61</t>
  </si>
  <si>
    <t>REHAB          COMM</t>
  </si>
  <si>
    <t>EFF VAR CHANGE</t>
  </si>
  <si>
    <t>TOTAL                 1</t>
  </si>
  <si>
    <t>EMER  GROWTH</t>
  </si>
  <si>
    <t>POPN CHANGE</t>
  </si>
  <si>
    <t>TOTAL                 2</t>
  </si>
  <si>
    <t>BED ADJUSTMENTS 2</t>
  </si>
  <si>
    <t>BED ADJUSTMENTS 1</t>
  </si>
  <si>
    <t>PROJ                        IP BEDS 2013/14</t>
  </si>
  <si>
    <t>NET ADJUSTMENTS</t>
  </si>
  <si>
    <t>ITEM 62</t>
  </si>
  <si>
    <t>ITEM 63</t>
  </si>
  <si>
    <t>ITEM 64</t>
  </si>
  <si>
    <t>ITEM 66</t>
  </si>
  <si>
    <t>ITEM 67</t>
  </si>
  <si>
    <t>ITEM 68</t>
  </si>
  <si>
    <t>ITEM 69</t>
  </si>
  <si>
    <t>ITEM 70</t>
  </si>
  <si>
    <t>ITEM 71</t>
  </si>
  <si>
    <t>ITEM 72</t>
  </si>
  <si>
    <t>ITEM 59</t>
  </si>
  <si>
    <t>CHANGE - PROJECTED LESS ACTUAL ACTIVITY</t>
  </si>
  <si>
    <t>THIS SECTION WILL BE COMPLETED FOR THE NHSGG COMPOSITE VERSION ONLY</t>
  </si>
  <si>
    <t>SOUTH                           GLASGOW</t>
  </si>
  <si>
    <t>NHSGG                                                                  TOTAL</t>
  </si>
  <si>
    <t>METHODOLOGY                                                                                          &amp;                                                                                                             COMMENTARY ON ACTIVITY CHANGE</t>
  </si>
  <si>
    <t>ITEM 65</t>
  </si>
  <si>
    <t>THE BED MODELLING PROCESS - 2002/03 BASELINE &amp; INNER CITY PEER BENCHMARKING</t>
  </si>
  <si>
    <t>INNER CITY TARGET - EFFICENCY VARIABLES</t>
  </si>
  <si>
    <t>METHODOLOGY                                                &amp;                                                    COMMENTARY</t>
  </si>
  <si>
    <r>
      <t xml:space="preserve">PLEASE REFER TO SEPARATE FILE                                   </t>
    </r>
    <r>
      <rPr>
        <b/>
        <sz val="11"/>
        <color indexed="10"/>
        <rFont val="Arial"/>
        <family val="2"/>
      </rPr>
      <t xml:space="preserve">MODEL GROWTH    </t>
    </r>
    <r>
      <rPr>
        <b/>
        <sz val="11"/>
        <rFont val="Arial"/>
        <family val="2"/>
      </rPr>
      <t xml:space="preserve">                       FOR DATA                     DETAILS</t>
    </r>
  </si>
  <si>
    <r>
      <t xml:space="preserve">PLEASE REFER TO INDIVIDUAL SCHEDULES FOR                                                                 </t>
    </r>
    <r>
      <rPr>
        <b/>
        <sz val="11"/>
        <color indexed="10"/>
        <rFont val="Arial"/>
        <family val="2"/>
      </rPr>
      <t xml:space="preserve">NORTH AND SOUTH      </t>
    </r>
    <r>
      <rPr>
        <b/>
        <sz val="11"/>
        <rFont val="Arial"/>
        <family val="2"/>
      </rPr>
      <t xml:space="preserve">                                                                                     FOR DETAILS</t>
    </r>
  </si>
  <si>
    <t>MODELLED SEPARATELY                                                        1.  REHAB ACUTE AND COMMUNITY                                                         2.  EMERGENCY MEDICAL COMPLEX (EMC)                             3.  MEDICAL HDU  (CRITICAL CARE CLINICAL MODEL SUB-GROUP)</t>
  </si>
  <si>
    <t>TARGET                       2013/14</t>
  </si>
  <si>
    <t>PLEASE REFER TO NHSGG COMPOSITE VERSION</t>
  </si>
  <si>
    <r>
      <t xml:space="preserve">PLEASE REFER TO INDIVIDUAL SCHEDULES FOR </t>
    </r>
    <r>
      <rPr>
        <b/>
        <sz val="11"/>
        <color indexed="10"/>
        <rFont val="Arial"/>
        <family val="2"/>
      </rPr>
      <t>NORTH AND SOUTH</t>
    </r>
    <r>
      <rPr>
        <b/>
        <sz val="11"/>
        <rFont val="Arial"/>
        <family val="2"/>
      </rPr>
      <t xml:space="preserve"> FOR DETAILS</t>
    </r>
  </si>
  <si>
    <r>
      <t xml:space="preserve">SECTION G                                                        CURRENT BED NUMBERS                                                              </t>
    </r>
    <r>
      <rPr>
        <b/>
        <sz val="9"/>
        <rFont val="Arial"/>
        <family val="2"/>
      </rPr>
      <t xml:space="preserve">ITEM 40 - AVGE ANNUAL 2002/03                                                          </t>
    </r>
    <r>
      <rPr>
        <b/>
        <sz val="9"/>
        <color indexed="10"/>
        <rFont val="Arial"/>
        <family val="2"/>
      </rPr>
      <t xml:space="preserve">THIS IS BASED ON THE ACTUAL UTILISTATION OF BEDS THROUGHOUT 2002/03 AND RELATES DIRECTLY TO THE PATIENT ACTIVITY IN </t>
    </r>
    <r>
      <rPr>
        <b/>
        <sz val="9"/>
        <rFont val="Arial"/>
        <family val="2"/>
      </rPr>
      <t>SECTION A.</t>
    </r>
    <r>
      <rPr>
        <b/>
        <sz val="9"/>
        <color indexed="10"/>
        <rFont val="Arial"/>
        <family val="2"/>
      </rPr>
      <t xml:space="preserve">                                                        </t>
    </r>
    <r>
      <rPr>
        <b/>
        <sz val="9"/>
        <rFont val="Arial"/>
        <family val="2"/>
      </rPr>
      <t xml:space="preserve">ITEM 41 - BASELINE JULY 2005                                                                          </t>
    </r>
    <r>
      <rPr>
        <b/>
        <sz val="9"/>
        <color indexed="10"/>
        <rFont val="Arial"/>
        <family val="2"/>
      </rPr>
      <t xml:space="preserve">THIS IS BASED ON THE CURRENT AVAILABILITY OF BEDS AND REFLECTS ANY CHANGES BETWEEN 2002/03 AND JULY 2005 - </t>
    </r>
    <r>
      <rPr>
        <b/>
        <sz val="9"/>
        <rFont val="Arial"/>
        <family val="2"/>
      </rPr>
      <t xml:space="preserve">ITEM 42.                                                          </t>
    </r>
    <r>
      <rPr>
        <b/>
        <sz val="11"/>
        <rFont val="Arial"/>
        <family val="2"/>
      </rPr>
      <t xml:space="preserve">SECTION H                                           PROJECTED BED NUMBERS </t>
    </r>
    <r>
      <rPr>
        <b/>
        <sz val="9"/>
        <rFont val="Arial"/>
        <family val="2"/>
      </rPr>
      <t xml:space="preserve">ITEMS 43 - 45 - </t>
    </r>
    <r>
      <rPr>
        <b/>
        <sz val="9"/>
        <color indexed="10"/>
        <rFont val="Arial"/>
        <family val="2"/>
      </rPr>
      <t xml:space="preserve">IN THIS MODEL NO CHANGES ARE PROPOSED IN THE SHADED SPECIALTIES - FOR </t>
    </r>
    <r>
      <rPr>
        <b/>
        <sz val="9"/>
        <color indexed="8"/>
        <rFont val="Arial"/>
        <family val="2"/>
      </rPr>
      <t>EFFICIENCY VARIABLES</t>
    </r>
  </si>
  <si>
    <r>
      <t xml:space="preserve">SECTION G                                                        CURRENT BED NUMBERS                                                              </t>
    </r>
    <r>
      <rPr>
        <b/>
        <sz val="9"/>
        <rFont val="Arial"/>
        <family val="2"/>
      </rPr>
      <t xml:space="preserve">ITEM 40 - AVGE ANNUAL 2002/03                                                                     </t>
    </r>
    <r>
      <rPr>
        <b/>
        <sz val="9"/>
        <color indexed="10"/>
        <rFont val="Arial"/>
        <family val="2"/>
      </rPr>
      <t xml:space="preserve">THIS IS BASED ON THE ACTUAL UTILISTATION OF BEDS THROUGHOUT 2002/03 AND RELATES DIRECTLY TO THE PATIENT ACTIVITY IN </t>
    </r>
    <r>
      <rPr>
        <b/>
        <sz val="9"/>
        <rFont val="Arial"/>
        <family val="2"/>
      </rPr>
      <t>SECTION A.</t>
    </r>
    <r>
      <rPr>
        <b/>
        <sz val="9"/>
        <color indexed="10"/>
        <rFont val="Arial"/>
        <family val="2"/>
      </rPr>
      <t xml:space="preserve">                                                        </t>
    </r>
    <r>
      <rPr>
        <b/>
        <sz val="9"/>
        <rFont val="Arial"/>
        <family val="2"/>
      </rPr>
      <t xml:space="preserve">ITEM 41 - BASELINE JULY 2005                                                                          </t>
    </r>
    <r>
      <rPr>
        <b/>
        <sz val="9"/>
        <color indexed="10"/>
        <rFont val="Arial"/>
        <family val="2"/>
      </rPr>
      <t xml:space="preserve">THIS IS BASED ON THE CURRENT AVAILABILITY OF BEDS AND REFLECTS ANY CHANGES BETWEEN 2002/03 AND JULY 2005 - </t>
    </r>
    <r>
      <rPr>
        <b/>
        <sz val="9"/>
        <rFont val="Arial"/>
        <family val="2"/>
      </rPr>
      <t xml:space="preserve">ITEM 42.                                                          </t>
    </r>
    <r>
      <rPr>
        <b/>
        <sz val="11"/>
        <rFont val="Arial"/>
        <family val="2"/>
      </rPr>
      <t xml:space="preserve">SECTION H                                           PROJECTED BED NUMBERS </t>
    </r>
    <r>
      <rPr>
        <b/>
        <sz val="9"/>
        <rFont val="Arial"/>
        <family val="2"/>
      </rPr>
      <t xml:space="preserve">ITEMS 43 - 45 - </t>
    </r>
    <r>
      <rPr>
        <b/>
        <sz val="9"/>
        <color indexed="10"/>
        <rFont val="Arial"/>
        <family val="2"/>
      </rPr>
      <t xml:space="preserve">IN THIS MODEL NO CHANGES ARE PROPOSED IN THE SHADED SPECIALTIES - FOR </t>
    </r>
    <r>
      <rPr>
        <b/>
        <sz val="9"/>
        <color indexed="8"/>
        <rFont val="Arial"/>
        <family val="2"/>
      </rPr>
      <t>EFFICIENCY VARIABLES</t>
    </r>
  </si>
  <si>
    <r>
      <t xml:space="preserve">SECTION G                                                        CURRENT BED NUMBERS                                                              </t>
    </r>
    <r>
      <rPr>
        <b/>
        <sz val="9"/>
        <rFont val="Arial"/>
        <family val="2"/>
      </rPr>
      <t xml:space="preserve">ITEM 40 - AVGE ANNUAL 2002/03                                                                                           </t>
    </r>
    <r>
      <rPr>
        <b/>
        <sz val="9"/>
        <color indexed="10"/>
        <rFont val="Arial"/>
        <family val="2"/>
      </rPr>
      <t xml:space="preserve">THIS IS BASED ON THE ACTUAL UTILISTATION OF BEDS THROUGHOUT 2002/03 AND RELATES DIRECTLY TO THE PATIENT ACTIVITY IN </t>
    </r>
    <r>
      <rPr>
        <b/>
        <sz val="9"/>
        <rFont val="Arial"/>
        <family val="2"/>
      </rPr>
      <t>SECTION A.</t>
    </r>
    <r>
      <rPr>
        <b/>
        <sz val="9"/>
        <color indexed="10"/>
        <rFont val="Arial"/>
        <family val="2"/>
      </rPr>
      <t xml:space="preserve">                                                        </t>
    </r>
    <r>
      <rPr>
        <b/>
        <sz val="9"/>
        <rFont val="Arial"/>
        <family val="2"/>
      </rPr>
      <t xml:space="preserve">ITEM 41 - BASELINE JULY 2005                                                                          </t>
    </r>
    <r>
      <rPr>
        <b/>
        <sz val="9"/>
        <color indexed="10"/>
        <rFont val="Arial"/>
        <family val="2"/>
      </rPr>
      <t xml:space="preserve">THIS IS BASED ON THE CURRENT AVAILABILITY OF BEDS AND REFLECTS ANY CHANGES BETWEEN 2002/03 AND JULY 2005 - </t>
    </r>
    <r>
      <rPr>
        <b/>
        <sz val="9"/>
        <rFont val="Arial"/>
        <family val="2"/>
      </rPr>
      <t xml:space="preserve">ITEM 42.                                                          </t>
    </r>
    <r>
      <rPr>
        <b/>
        <sz val="11"/>
        <rFont val="Arial"/>
        <family val="2"/>
      </rPr>
      <t xml:space="preserve">SECTION H                                           PROJECTED BED NUMBERS </t>
    </r>
    <r>
      <rPr>
        <b/>
        <sz val="9"/>
        <rFont val="Arial"/>
        <family val="2"/>
      </rPr>
      <t xml:space="preserve">ITEMS 43 - 45 - </t>
    </r>
    <r>
      <rPr>
        <b/>
        <sz val="9"/>
        <color indexed="10"/>
        <rFont val="Arial"/>
        <family val="2"/>
      </rPr>
      <t xml:space="preserve">IN THIS MODEL NO CHANGES ARE PROPOSED IN THE SHADED SPECIALTIES - FOR </t>
    </r>
    <r>
      <rPr>
        <b/>
        <sz val="9"/>
        <color indexed="8"/>
        <rFont val="Arial"/>
        <family val="2"/>
      </rPr>
      <t>EFFICIENCY VARIABLES</t>
    </r>
  </si>
  <si>
    <r>
      <t>ITEM 17 - ELEC IP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ALL OF THIS ACTIVITY IS RE-PROVIDED IN ADDITIONAL DAY CASE BEDS.  SEE ITEM 22</t>
    </r>
  </si>
  <si>
    <r>
      <t xml:space="preserve">ITEM 20 - NON-EL ZEROS            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ALL OF THIS ACTIVITY IS RE-PROVIDED IN ADDITIONAL EMC 48 HOUR BEDS. ASSESSED BY CHKS AS CURRENTLY UTILISING THE EQUIVALENT OF 74 BEDS.                         SEE ITEM 68.</t>
    </r>
  </si>
  <si>
    <r>
      <t xml:space="preserve">ITEM 22 - DAY CASES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THIS ACTIVITY IS TRANSFERRED FROM CURRENT INPATIENT BEDS.</t>
    </r>
  </si>
  <si>
    <r>
      <t xml:space="preserve">SOUTH - ASR - INPATIENT BED MODELLING </t>
    </r>
    <r>
      <rPr>
        <b/>
        <sz val="2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TOP TEACHING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                               &amp; PROJECTIONS TO 2013/14</t>
    </r>
  </si>
  <si>
    <r>
      <t xml:space="preserve">NHSGG - ASR - INPATIENT BED MODELLING </t>
    </r>
    <r>
      <rPr>
        <b/>
        <sz val="26"/>
        <color indexed="48"/>
        <rFont val="Arial"/>
        <family val="2"/>
      </rPr>
      <t xml:space="preserve">                                                                                                                                                             INNER CITY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                           &amp; PROJECTIONS TO 2013/14</t>
    </r>
  </si>
  <si>
    <r>
      <t xml:space="preserve">NORTH - ASR - INPATIENT BED MODELLING  </t>
    </r>
    <r>
      <rPr>
        <b/>
        <sz val="26"/>
        <color indexed="48"/>
        <rFont val="Arial"/>
        <family val="2"/>
      </rPr>
      <t xml:space="preserve">                                                                                                                                                           INNER CITY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                &amp; PROJECTIONS TO 2013/14</t>
    </r>
  </si>
  <si>
    <r>
      <t xml:space="preserve">SOUTH - ASR - INPATIENT BED MODELLING       </t>
    </r>
    <r>
      <rPr>
        <b/>
        <sz val="26"/>
        <color indexed="48"/>
        <rFont val="Arial"/>
        <family val="2"/>
      </rPr>
      <t xml:space="preserve">                                                                                                                                                        INNER CITY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                                  &amp; PROJECTIONS TO 2013/14</t>
    </r>
  </si>
  <si>
    <r>
      <t xml:space="preserve">NHSGG - ASR - INPATIENT BED MODELLING   </t>
    </r>
    <r>
      <rPr>
        <b/>
        <sz val="2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TOP TEACHING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                   &amp; PROJECTIONS TO 2013/14</t>
    </r>
  </si>
  <si>
    <r>
      <t xml:space="preserve">NORTH - ASR - INPATIENT BED MODELLING  </t>
    </r>
    <r>
      <rPr>
        <b/>
        <sz val="2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TOP TEACHING PEER BENCHMARKING                                                                                                                                                                                   </t>
    </r>
    <r>
      <rPr>
        <b/>
        <sz val="26"/>
        <color indexed="8"/>
        <rFont val="Arial"/>
        <family val="2"/>
      </rPr>
      <t>2002/03 BASELINE                                                                                                                                              &amp; PROJECTIONS TO 2013/14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</si>
</sst>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3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Arial"/>
      <family val="2"/>
    </font>
    <font>
      <b/>
      <sz val="10"/>
      <name val="Tahoma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26"/>
      <color indexed="48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2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Dashed"/>
      <right style="mediumDashed"/>
      <top style="mediumDashed"/>
      <bottom style="mediumDashed"/>
    </border>
    <border>
      <left style="thin"/>
      <right style="thin"/>
      <top>
        <color indexed="63"/>
      </top>
      <bottom style="hair"/>
    </border>
    <border>
      <left style="mediumDashed"/>
      <right>
        <color indexed="63"/>
      </right>
      <top style="mediumDashed"/>
      <bottom style="medium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Dash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Dash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9" fontId="8" fillId="0" borderId="3" xfId="21" applyFont="1" applyBorder="1" applyAlignment="1">
      <alignment horizontal="center"/>
    </xf>
    <xf numFmtId="9" fontId="8" fillId="0" borderId="5" xfId="21" applyFont="1" applyBorder="1" applyAlignment="1">
      <alignment horizontal="center"/>
    </xf>
    <xf numFmtId="9" fontId="8" fillId="0" borderId="7" xfId="21" applyFont="1" applyBorder="1" applyAlignment="1">
      <alignment horizontal="center"/>
    </xf>
    <xf numFmtId="9" fontId="8" fillId="0" borderId="9" xfId="2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9" fontId="8" fillId="0" borderId="10" xfId="21" applyFont="1" applyBorder="1" applyAlignment="1">
      <alignment horizontal="center"/>
    </xf>
    <xf numFmtId="9" fontId="8" fillId="0" borderId="11" xfId="21" applyFont="1" applyBorder="1" applyAlignment="1">
      <alignment horizontal="center"/>
    </xf>
    <xf numFmtId="9" fontId="8" fillId="0" borderId="12" xfId="21" applyFont="1" applyBorder="1" applyAlignment="1">
      <alignment horizontal="center"/>
    </xf>
    <xf numFmtId="9" fontId="8" fillId="0" borderId="13" xfId="2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9" fontId="8" fillId="0" borderId="16" xfId="2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9" fontId="8" fillId="0" borderId="4" xfId="21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9" fontId="8" fillId="0" borderId="18" xfId="21" applyFont="1" applyBorder="1" applyAlignment="1">
      <alignment horizontal="center"/>
    </xf>
    <xf numFmtId="9" fontId="7" fillId="2" borderId="17" xfId="2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9" fontId="8" fillId="0" borderId="5" xfId="2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9" fontId="8" fillId="0" borderId="4" xfId="21" applyFont="1" applyFill="1" applyBorder="1" applyAlignment="1">
      <alignment horizontal="center"/>
    </xf>
    <xf numFmtId="9" fontId="8" fillId="0" borderId="7" xfId="2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9" fontId="8" fillId="0" borderId="3" xfId="21" applyFont="1" applyFill="1" applyBorder="1" applyAlignment="1">
      <alignment horizontal="center"/>
    </xf>
    <xf numFmtId="9" fontId="8" fillId="0" borderId="18" xfId="21" applyFont="1" applyFill="1" applyBorder="1" applyAlignment="1">
      <alignment horizontal="center"/>
    </xf>
    <xf numFmtId="9" fontId="8" fillId="0" borderId="6" xfId="2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9" fontId="11" fillId="0" borderId="5" xfId="21" applyFont="1" applyFill="1" applyBorder="1" applyAlignment="1">
      <alignment horizontal="center"/>
    </xf>
    <xf numFmtId="0" fontId="8" fillId="0" borderId="0" xfId="0" applyFont="1" applyBorder="1" applyAlignment="1">
      <alignment/>
    </xf>
    <xf numFmtId="9" fontId="8" fillId="0" borderId="21" xfId="21" applyFont="1" applyFill="1" applyBorder="1" applyAlignment="1">
      <alignment horizontal="center"/>
    </xf>
    <xf numFmtId="9" fontId="11" fillId="0" borderId="11" xfId="2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1" xfId="0" applyFill="1" applyBorder="1" applyAlignment="1">
      <alignment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9" fontId="8" fillId="0" borderId="39" xfId="21" applyFon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9" fontId="8" fillId="0" borderId="41" xfId="2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4" fillId="0" borderId="53" xfId="0" applyFont="1" applyBorder="1" applyAlignment="1">
      <alignment/>
    </xf>
    <xf numFmtId="164" fontId="8" fillId="0" borderId="5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5" xfId="21" applyNumberFormat="1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8" fillId="3" borderId="24" xfId="0" applyNumberFormat="1" applyFont="1" applyFill="1" applyBorder="1" applyAlignment="1">
      <alignment horizontal="center"/>
    </xf>
    <xf numFmtId="3" fontId="8" fillId="3" borderId="26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0" fontId="17" fillId="0" borderId="48" xfId="0" applyFont="1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17" fillId="3" borderId="48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7" fillId="5" borderId="6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3" fontId="8" fillId="0" borderId="70" xfId="21" applyNumberFormat="1" applyFont="1" applyBorder="1" applyAlignment="1">
      <alignment horizontal="center"/>
    </xf>
    <xf numFmtId="3" fontId="8" fillId="0" borderId="4" xfId="21" applyNumberFormat="1" applyFont="1" applyBorder="1" applyAlignment="1">
      <alignment horizontal="center"/>
    </xf>
    <xf numFmtId="3" fontId="8" fillId="0" borderId="8" xfId="21" applyNumberFormat="1" applyFont="1" applyBorder="1" applyAlignment="1">
      <alignment horizontal="center"/>
    </xf>
    <xf numFmtId="3" fontId="8" fillId="0" borderId="18" xfId="21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5" xfId="21" applyNumberFormat="1" applyFont="1" applyBorder="1" applyAlignment="1">
      <alignment horizontal="center"/>
    </xf>
    <xf numFmtId="3" fontId="8" fillId="0" borderId="9" xfId="21" applyNumberFormat="1" applyFont="1" applyBorder="1" applyAlignment="1">
      <alignment horizontal="center"/>
    </xf>
    <xf numFmtId="3" fontId="8" fillId="0" borderId="18" xfId="21" applyNumberFormat="1" applyFont="1" applyFill="1" applyBorder="1" applyAlignment="1">
      <alignment horizontal="center"/>
    </xf>
    <xf numFmtId="3" fontId="8" fillId="0" borderId="7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8" fillId="0" borderId="7" xfId="21" applyNumberFormat="1" applyFont="1" applyBorder="1" applyAlignment="1">
      <alignment horizontal="center"/>
    </xf>
    <xf numFmtId="0" fontId="18" fillId="5" borderId="66" xfId="0" applyFont="1" applyFill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0" fontId="18" fillId="2" borderId="6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/>
    </xf>
    <xf numFmtId="3" fontId="23" fillId="0" borderId="45" xfId="0" applyNumberFormat="1" applyFont="1" applyBorder="1" applyAlignment="1">
      <alignment horizontal="center"/>
    </xf>
    <xf numFmtId="3" fontId="23" fillId="0" borderId="47" xfId="0" applyNumberFormat="1" applyFont="1" applyBorder="1" applyAlignment="1">
      <alignment horizontal="center"/>
    </xf>
    <xf numFmtId="3" fontId="4" fillId="4" borderId="45" xfId="0" applyNumberFormat="1" applyFont="1" applyFill="1" applyBorder="1" applyAlignment="1">
      <alignment horizontal="center"/>
    </xf>
    <xf numFmtId="3" fontId="4" fillId="4" borderId="47" xfId="0" applyNumberFormat="1" applyFont="1" applyFill="1" applyBorder="1" applyAlignment="1">
      <alignment horizontal="center"/>
    </xf>
    <xf numFmtId="0" fontId="18" fillId="4" borderId="48" xfId="0" applyFont="1" applyFill="1" applyBorder="1" applyAlignment="1">
      <alignment horizontal="center" vertical="center"/>
    </xf>
    <xf numFmtId="3" fontId="4" fillId="4" borderId="73" xfId="0" applyNumberFormat="1" applyFont="1" applyFill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4" fillId="4" borderId="59" xfId="0" applyNumberFormat="1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center"/>
    </xf>
    <xf numFmtId="1" fontId="4" fillId="3" borderId="45" xfId="0" applyNumberFormat="1" applyFont="1" applyFill="1" applyBorder="1" applyAlignment="1">
      <alignment horizontal="center"/>
    </xf>
    <xf numFmtId="1" fontId="4" fillId="3" borderId="76" xfId="0" applyNumberFormat="1" applyFont="1" applyFill="1" applyBorder="1" applyAlignment="1">
      <alignment horizontal="center"/>
    </xf>
    <xf numFmtId="1" fontId="4" fillId="3" borderId="47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0" fontId="17" fillId="5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7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8" fillId="0" borderId="8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8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18" fillId="0" borderId="82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7" fillId="5" borderId="83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/>
    </xf>
    <xf numFmtId="3" fontId="24" fillId="0" borderId="33" xfId="0" applyNumberFormat="1" applyFont="1" applyBorder="1" applyAlignment="1">
      <alignment horizontal="center"/>
    </xf>
    <xf numFmtId="9" fontId="8" fillId="0" borderId="44" xfId="21" applyFont="1" applyBorder="1" applyAlignment="1">
      <alignment horizontal="center"/>
    </xf>
    <xf numFmtId="9" fontId="8" fillId="0" borderId="43" xfId="21" applyFont="1" applyBorder="1" applyAlignment="1">
      <alignment horizontal="center"/>
    </xf>
    <xf numFmtId="0" fontId="31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" fontId="20" fillId="0" borderId="88" xfId="0" applyNumberFormat="1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4" fillId="4" borderId="9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165" fontId="20" fillId="0" borderId="88" xfId="0" applyNumberFormat="1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84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8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14" fillId="0" borderId="9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" fillId="5" borderId="84" xfId="0" applyFont="1" applyFill="1" applyBorder="1" applyAlignment="1">
      <alignment horizontal="center" vertical="center"/>
    </xf>
    <xf numFmtId="0" fontId="1" fillId="5" borderId="86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9" fillId="6" borderId="92" xfId="0" applyFont="1" applyFill="1" applyBorder="1" applyAlignment="1">
      <alignment horizontal="center" vertical="center" wrapText="1"/>
    </xf>
    <xf numFmtId="0" fontId="19" fillId="6" borderId="93" xfId="0" applyFont="1" applyFill="1" applyBorder="1" applyAlignment="1">
      <alignment horizontal="center" vertical="center" wrapText="1"/>
    </xf>
    <xf numFmtId="0" fontId="19" fillId="6" borderId="94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8" fillId="3" borderId="90" xfId="0" applyFont="1" applyFill="1" applyBorder="1" applyAlignment="1">
      <alignment horizontal="center" vertical="center" wrapText="1"/>
    </xf>
    <xf numFmtId="0" fontId="18" fillId="3" borderId="95" xfId="0" applyFont="1" applyFill="1" applyBorder="1" applyAlignment="1">
      <alignment horizontal="center" vertical="center" wrapText="1"/>
    </xf>
    <xf numFmtId="0" fontId="4" fillId="5" borderId="92" xfId="0" applyFont="1" applyFill="1" applyBorder="1" applyAlignment="1">
      <alignment horizontal="center" vertical="center"/>
    </xf>
    <xf numFmtId="0" fontId="4" fillId="5" borderId="93" xfId="0" applyFont="1" applyFill="1" applyBorder="1" applyAlignment="1">
      <alignment horizontal="center" vertical="center"/>
    </xf>
    <xf numFmtId="0" fontId="4" fillId="5" borderId="94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23" fillId="0" borderId="9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/>
    </xf>
    <xf numFmtId="0" fontId="1" fillId="4" borderId="86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5" borderId="85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165" fontId="20" fillId="0" borderId="88" xfId="0" applyNumberFormat="1" applyFont="1" applyBorder="1" applyAlignment="1">
      <alignment horizontal="left" vertical="center" wrapText="1" indent="2"/>
    </xf>
    <xf numFmtId="0" fontId="20" fillId="0" borderId="91" xfId="0" applyFont="1" applyBorder="1" applyAlignment="1">
      <alignment horizontal="left" vertical="center" wrapText="1" indent="2"/>
    </xf>
    <xf numFmtId="0" fontId="20" fillId="0" borderId="89" xfId="0" applyFont="1" applyBorder="1" applyAlignment="1">
      <alignment horizontal="left" vertical="center" wrapText="1" indent="2"/>
    </xf>
    <xf numFmtId="0" fontId="20" fillId="0" borderId="29" xfId="0" applyFont="1" applyBorder="1" applyAlignment="1">
      <alignment horizontal="left" vertical="center" wrapText="1" indent="2"/>
    </xf>
    <xf numFmtId="0" fontId="20" fillId="0" borderId="0" xfId="0" applyFont="1" applyAlignment="1">
      <alignment horizontal="left" vertical="center" wrapText="1" indent="2"/>
    </xf>
    <xf numFmtId="0" fontId="20" fillId="0" borderId="30" xfId="0" applyFont="1" applyBorder="1" applyAlignment="1">
      <alignment horizontal="left" vertical="center" wrapText="1" indent="2"/>
    </xf>
    <xf numFmtId="0" fontId="20" fillId="0" borderId="31" xfId="0" applyFont="1" applyBorder="1" applyAlignment="1">
      <alignment horizontal="left" vertical="center" wrapText="1" indent="2"/>
    </xf>
    <xf numFmtId="0" fontId="20" fillId="0" borderId="32" xfId="0" applyFont="1" applyBorder="1" applyAlignment="1">
      <alignment horizontal="left" vertical="center" wrapText="1" indent="2"/>
    </xf>
    <xf numFmtId="0" fontId="20" fillId="0" borderId="33" xfId="0" applyFont="1" applyBorder="1" applyAlignment="1">
      <alignment horizontal="left" vertical="center" wrapText="1" indent="2"/>
    </xf>
    <xf numFmtId="0" fontId="13" fillId="0" borderId="9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9" fontId="20" fillId="0" borderId="84" xfId="21" applyFont="1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7" fillId="3" borderId="90" xfId="0" applyFont="1" applyFill="1" applyBorder="1" applyAlignment="1">
      <alignment horizontal="center" vertical="center" wrapText="1"/>
    </xf>
    <xf numFmtId="0" fontId="17" fillId="3" borderId="95" xfId="0" applyFont="1" applyFill="1" applyBorder="1" applyAlignment="1">
      <alignment horizontal="center" vertical="center" wrapText="1"/>
    </xf>
    <xf numFmtId="0" fontId="8" fillId="5" borderId="92" xfId="0" applyFont="1" applyFill="1" applyBorder="1" applyAlignment="1">
      <alignment horizontal="center" vertical="center"/>
    </xf>
    <xf numFmtId="0" fontId="8" fillId="5" borderId="93" xfId="0" applyFont="1" applyFill="1" applyBorder="1" applyAlignment="1">
      <alignment horizontal="center" vertical="center"/>
    </xf>
    <xf numFmtId="0" fontId="8" fillId="5" borderId="9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4" borderId="9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7" xfId="0" applyBorder="1" applyAlignment="1">
      <alignment/>
    </xf>
    <xf numFmtId="0" fontId="0" fillId="0" borderId="82" xfId="0" applyBorder="1" applyAlignment="1">
      <alignment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sheetData>
    <row r="1" spans="1:14" ht="12.75">
      <c r="A1" s="254" t="s">
        <v>193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2.7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4" ht="12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4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1:14" ht="12.75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4" ht="12.75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</row>
    <row r="7" spans="1:14" ht="12.7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</row>
    <row r="8" spans="1:14" ht="12.75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</row>
    <row r="9" spans="1:14" ht="12.7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1:14" ht="12.7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1:14" ht="12.75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ht="12.75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9"/>
    </row>
    <row r="13" spans="1:14" ht="12.75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4" ht="12.75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9"/>
    </row>
    <row r="15" spans="1:14" ht="12.75">
      <c r="A15" s="25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9"/>
    </row>
    <row r="16" spans="1:14" ht="12.7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9"/>
    </row>
    <row r="17" spans="1:14" ht="12.75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9"/>
    </row>
    <row r="18" spans="1:14" ht="12.75">
      <c r="A18" s="25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9"/>
    </row>
    <row r="19" spans="1:14" ht="12.75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9"/>
    </row>
    <row r="20" spans="1:14" ht="12.75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</row>
    <row r="21" spans="1:14" ht="12.75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</row>
    <row r="22" spans="1:14" ht="12.75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</row>
    <row r="23" spans="1:14" ht="12.75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</row>
    <row r="24" spans="1:14" ht="12.75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9"/>
    </row>
    <row r="25" spans="1:14" ht="12.75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 ht="12.75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/>
    </row>
    <row r="27" spans="1:14" ht="12.75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9"/>
    </row>
    <row r="28" spans="1:14" ht="12.75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9"/>
    </row>
    <row r="29" spans="1:14" ht="12.7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</row>
    <row r="30" spans="1:14" ht="12.75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9"/>
    </row>
    <row r="31" spans="1:14" ht="12.75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9"/>
    </row>
    <row r="32" spans="1:14" ht="12.7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9"/>
    </row>
    <row r="33" spans="1:14" ht="12.75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9"/>
    </row>
    <row r="34" spans="1:14" ht="13.5" thickBo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F1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Q50"/>
  <sheetViews>
    <sheetView workbookViewId="0" topLeftCell="AJ1">
      <selection activeCell="AM12" sqref="AM12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174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174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174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 t="s">
        <v>174</v>
      </c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 t="s">
        <v>174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174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M3" s="5"/>
      <c r="BN3" s="5"/>
      <c r="BZ3" s="5"/>
      <c r="CA3" s="5"/>
    </row>
    <row r="4" spans="1:95" s="4" customFormat="1" ht="19.5" customHeight="1" thickBot="1">
      <c r="A4" s="316" t="s">
        <v>79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79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79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79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420" t="s">
        <v>176</v>
      </c>
      <c r="BL4" s="379"/>
      <c r="BM4" s="316" t="s">
        <v>79</v>
      </c>
      <c r="BN4" s="120"/>
      <c r="BO4" s="319" t="s">
        <v>117</v>
      </c>
      <c r="BP4" s="320"/>
      <c r="BQ4" s="321" t="s">
        <v>118</v>
      </c>
      <c r="BR4" s="322"/>
      <c r="BS4" s="350" t="s">
        <v>119</v>
      </c>
      <c r="BT4" s="346"/>
      <c r="BU4" s="347" t="s">
        <v>142</v>
      </c>
      <c r="BV4" s="348"/>
      <c r="BW4" s="348"/>
      <c r="BX4" s="348"/>
      <c r="BY4" s="349"/>
      <c r="BZ4" s="316" t="s">
        <v>79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175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380"/>
      <c r="BL5" s="381"/>
      <c r="BM5" s="317"/>
      <c r="BN5" s="121"/>
      <c r="BO5" s="323" t="s">
        <v>125</v>
      </c>
      <c r="BP5" s="324"/>
      <c r="BQ5" s="325" t="s">
        <v>127</v>
      </c>
      <c r="BR5" s="326"/>
      <c r="BS5" s="406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94" t="s">
        <v>145</v>
      </c>
      <c r="CC5" s="396" t="s">
        <v>154</v>
      </c>
      <c r="CD5" s="397"/>
      <c r="CE5" s="397"/>
      <c r="CF5" s="397"/>
      <c r="CG5" s="397"/>
      <c r="CH5" s="398"/>
      <c r="CI5" s="399" t="s">
        <v>153</v>
      </c>
      <c r="CJ5" s="400"/>
      <c r="CK5" s="400"/>
      <c r="CL5" s="400"/>
      <c r="CM5" s="400"/>
      <c r="CN5" s="400"/>
      <c r="CO5" s="401"/>
      <c r="CP5" s="402" t="s">
        <v>156</v>
      </c>
      <c r="CQ5" s="404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114</v>
      </c>
      <c r="BH6" s="65" t="s">
        <v>116</v>
      </c>
      <c r="BI6" s="159" t="s">
        <v>115</v>
      </c>
      <c r="BJ6" s="8"/>
      <c r="BK6" s="380"/>
      <c r="BL6" s="381"/>
      <c r="BM6" s="317"/>
      <c r="BN6" s="121"/>
      <c r="BO6" s="161" t="s">
        <v>128</v>
      </c>
      <c r="BP6" s="162" t="s">
        <v>140</v>
      </c>
      <c r="BQ6" s="161" t="s">
        <v>128</v>
      </c>
      <c r="BR6" s="162" t="s">
        <v>140</v>
      </c>
      <c r="BS6" s="161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95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175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182" t="s">
        <v>152</v>
      </c>
      <c r="CP6" s="403"/>
      <c r="CQ6" s="405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382"/>
      <c r="BL7" s="383"/>
      <c r="BM7" s="318"/>
      <c r="BN7" s="121"/>
      <c r="BO7" s="229" t="s">
        <v>112</v>
      </c>
      <c r="BP7" s="230" t="s">
        <v>113</v>
      </c>
      <c r="BQ7" s="229" t="s">
        <v>129</v>
      </c>
      <c r="BR7" s="230" t="s">
        <v>130</v>
      </c>
      <c r="BS7" s="229" t="s">
        <v>131</v>
      </c>
      <c r="BT7" s="230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171" t="s">
        <v>138</v>
      </c>
      <c r="CC7" s="176" t="s">
        <v>139</v>
      </c>
      <c r="CD7" s="249" t="s">
        <v>167</v>
      </c>
      <c r="CE7" s="249" t="s">
        <v>143</v>
      </c>
      <c r="CF7" s="249" t="s">
        <v>146</v>
      </c>
      <c r="CG7" s="249" t="s">
        <v>157</v>
      </c>
      <c r="CH7" s="227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179" t="s">
        <v>164</v>
      </c>
      <c r="CP7" s="164" t="s">
        <v>165</v>
      </c>
      <c r="CQ7" s="172" t="s">
        <v>166</v>
      </c>
    </row>
    <row r="8" spans="1:95" ht="12.75" customHeight="1">
      <c r="A8" s="129" t="s">
        <v>2</v>
      </c>
      <c r="B8" s="4"/>
      <c r="C8" s="66">
        <v>6360</v>
      </c>
      <c r="D8" s="10">
        <v>10016</v>
      </c>
      <c r="E8" s="10">
        <f>C8+D8</f>
        <v>16376</v>
      </c>
      <c r="F8" s="10">
        <v>2773</v>
      </c>
      <c r="G8" s="10">
        <f>D8+F8</f>
        <v>12789</v>
      </c>
      <c r="H8" s="10">
        <v>9541</v>
      </c>
      <c r="I8" s="10">
        <f>C8+H8</f>
        <v>15901</v>
      </c>
      <c r="J8" s="31">
        <f>G8+I8</f>
        <v>28690</v>
      </c>
      <c r="K8" s="118"/>
      <c r="L8" s="66">
        <f>I8-Q8</f>
        <v>4770.300000000001</v>
      </c>
      <c r="M8" s="10">
        <v>10016</v>
      </c>
      <c r="N8" s="10">
        <f>L8+M8</f>
        <v>14786.300000000001</v>
      </c>
      <c r="O8" s="10">
        <v>0</v>
      </c>
      <c r="P8" s="10">
        <f>M8+O8</f>
        <v>10016</v>
      </c>
      <c r="Q8" s="10">
        <f>I8*AU8</f>
        <v>11130.699999999999</v>
      </c>
      <c r="R8" s="10">
        <f>L8+Q8</f>
        <v>15901</v>
      </c>
      <c r="S8" s="31">
        <f>P8+R8</f>
        <v>25917</v>
      </c>
      <c r="T8" s="132" t="s">
        <v>2</v>
      </c>
      <c r="U8" s="126"/>
      <c r="V8" s="66">
        <f aca="true" t="shared" si="0" ref="V8:W36">L8-C8</f>
        <v>-1589.699999999999</v>
      </c>
      <c r="W8" s="9">
        <f t="shared" si="0"/>
        <v>0</v>
      </c>
      <c r="X8" s="10">
        <f>V8+W8</f>
        <v>-1589.699999999999</v>
      </c>
      <c r="Y8" s="9">
        <f aca="true" t="shared" si="1" ref="Y8:Y36">O8-F8</f>
        <v>-2773</v>
      </c>
      <c r="Z8" s="10">
        <f>W8+Y8</f>
        <v>-2773</v>
      </c>
      <c r="AA8" s="9">
        <f aca="true" t="shared" si="2" ref="AA8:AA36">Q8-H8</f>
        <v>1589.699999999999</v>
      </c>
      <c r="AB8" s="10">
        <f>V8+AA8</f>
        <v>0</v>
      </c>
      <c r="AC8" s="31">
        <f>Z8+AB8</f>
        <v>-2773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99">
        <v>4.6</v>
      </c>
      <c r="AM8" s="84">
        <v>6</v>
      </c>
      <c r="AN8" s="84">
        <v>5.04</v>
      </c>
      <c r="AO8" s="17">
        <v>0.82</v>
      </c>
      <c r="AP8" s="27">
        <v>0.6</v>
      </c>
      <c r="AQ8" s="114">
        <v>4.1</v>
      </c>
      <c r="AR8" s="24">
        <v>4.9</v>
      </c>
      <c r="AS8" s="38">
        <v>4.88</v>
      </c>
      <c r="AT8" s="56">
        <v>0.85</v>
      </c>
      <c r="AU8" s="62">
        <v>0.7</v>
      </c>
      <c r="AV8" s="99">
        <f>AQ8-AL8</f>
        <v>-0.5</v>
      </c>
      <c r="AW8" s="84">
        <f>AR8-AM8</f>
        <v>-1.0999999999999996</v>
      </c>
      <c r="AX8" s="84">
        <f>AS8-AN8</f>
        <v>-0.16000000000000014</v>
      </c>
      <c r="AY8" s="17">
        <f>AT8-AO8</f>
        <v>0.030000000000000027</v>
      </c>
      <c r="AZ8" s="27">
        <f>AU8-AP8</f>
        <v>0.09999999999999998</v>
      </c>
      <c r="BA8" s="133" t="s">
        <v>2</v>
      </c>
      <c r="BB8" s="123"/>
      <c r="BC8" s="141">
        <v>284</v>
      </c>
      <c r="BD8" s="98">
        <v>245</v>
      </c>
      <c r="BE8" s="100">
        <f>BD8-BC8</f>
        <v>-39</v>
      </c>
      <c r="BF8" s="149"/>
      <c r="BG8" s="97">
        <f>((N8*AS8)/AT8)/365</f>
        <v>232.57741821112006</v>
      </c>
      <c r="BH8" s="98">
        <f>BG8-BD8</f>
        <v>-12.422581788879938</v>
      </c>
      <c r="BI8" s="242">
        <f>BG8-BC8</f>
        <v>-51.42258178887994</v>
      </c>
      <c r="BJ8" s="185"/>
      <c r="BK8" s="275" t="s">
        <v>184</v>
      </c>
      <c r="BL8" s="276"/>
      <c r="BM8" s="133" t="s">
        <v>2</v>
      </c>
      <c r="BN8" s="123"/>
      <c r="BO8" s="97">
        <v>239</v>
      </c>
      <c r="BP8" s="231">
        <f>((BO8*AS8)/AT8)/365</f>
        <v>3.7592908944399674</v>
      </c>
      <c r="BQ8" s="97">
        <v>171</v>
      </c>
      <c r="BR8" s="232">
        <f>((BQ8*AS8)/AT8)/365</f>
        <v>2.6897018533440775</v>
      </c>
      <c r="BS8" s="365" t="s">
        <v>181</v>
      </c>
      <c r="BT8" s="376"/>
      <c r="BU8" s="376"/>
      <c r="BV8" s="376"/>
      <c r="BW8" s="376"/>
      <c r="BX8" s="376"/>
      <c r="BY8" s="377"/>
      <c r="BZ8" s="133" t="s">
        <v>2</v>
      </c>
      <c r="CA8" s="123"/>
      <c r="CB8" s="384" t="s">
        <v>169</v>
      </c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6"/>
    </row>
    <row r="9" spans="1:95" ht="12.75" customHeight="1">
      <c r="A9" s="122" t="s">
        <v>3</v>
      </c>
      <c r="B9" s="4"/>
      <c r="C9" s="67">
        <v>1050</v>
      </c>
      <c r="D9" s="12">
        <v>401</v>
      </c>
      <c r="E9" s="12">
        <f aca="true" t="shared" si="3" ref="E9:E36">C9+D9</f>
        <v>1451</v>
      </c>
      <c r="F9" s="12">
        <v>34</v>
      </c>
      <c r="G9" s="12">
        <f>D9+F9</f>
        <v>435</v>
      </c>
      <c r="H9" s="12">
        <v>117</v>
      </c>
      <c r="I9" s="12">
        <f>C9+H9</f>
        <v>1167</v>
      </c>
      <c r="J9" s="32">
        <f>G9+I9</f>
        <v>1602</v>
      </c>
      <c r="K9" s="118"/>
      <c r="L9" s="67">
        <f aca="true" t="shared" si="4" ref="L9:L36">I9-Q9</f>
        <v>805.23</v>
      </c>
      <c r="M9" s="12">
        <v>401</v>
      </c>
      <c r="N9" s="12">
        <f aca="true" t="shared" si="5" ref="N9:N36">L9+M9</f>
        <v>1206.23</v>
      </c>
      <c r="O9" s="12">
        <v>0</v>
      </c>
      <c r="P9" s="12">
        <f>M9+O9</f>
        <v>401</v>
      </c>
      <c r="Q9" s="12">
        <f aca="true" t="shared" si="6" ref="Q9:Q36">I9*AU9</f>
        <v>361.77</v>
      </c>
      <c r="R9" s="12">
        <f>L9+Q9</f>
        <v>1167</v>
      </c>
      <c r="S9" s="32">
        <f>P9+R9</f>
        <v>1568</v>
      </c>
      <c r="T9" s="122" t="s">
        <v>3</v>
      </c>
      <c r="U9" s="126"/>
      <c r="V9" s="67">
        <f t="shared" si="0"/>
        <v>-244.76999999999998</v>
      </c>
      <c r="W9" s="11">
        <f t="shared" si="0"/>
        <v>0</v>
      </c>
      <c r="X9" s="12">
        <f aca="true" t="shared" si="7" ref="X9:X36">V9+W9</f>
        <v>-244.76999999999998</v>
      </c>
      <c r="Y9" s="11">
        <f t="shared" si="1"/>
        <v>-34</v>
      </c>
      <c r="Z9" s="12">
        <f>W9+Y9</f>
        <v>-34</v>
      </c>
      <c r="AA9" s="11">
        <f t="shared" si="2"/>
        <v>244.76999999999998</v>
      </c>
      <c r="AB9" s="12">
        <f>V9+AA9</f>
        <v>0</v>
      </c>
      <c r="AC9" s="32">
        <f>Z9+AB9</f>
        <v>-34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92">
        <v>5.8</v>
      </c>
      <c r="AM9" s="85">
        <v>20.6</v>
      </c>
      <c r="AN9" s="85">
        <v>9.89</v>
      </c>
      <c r="AO9" s="18">
        <v>0.78</v>
      </c>
      <c r="AP9" s="28">
        <v>0.1</v>
      </c>
      <c r="AQ9" s="115">
        <v>5.8</v>
      </c>
      <c r="AR9" s="25">
        <v>20.6</v>
      </c>
      <c r="AS9" s="39">
        <v>9.89</v>
      </c>
      <c r="AT9" s="48">
        <v>0.8</v>
      </c>
      <c r="AU9" s="37">
        <v>0.31</v>
      </c>
      <c r="AV9" s="92">
        <f aca="true" t="shared" si="8" ref="AV9:AZ28">AQ9-AL9</f>
        <v>0</v>
      </c>
      <c r="AW9" s="85">
        <f t="shared" si="8"/>
        <v>0</v>
      </c>
      <c r="AX9" s="85">
        <f t="shared" si="8"/>
        <v>0</v>
      </c>
      <c r="AY9" s="18">
        <f t="shared" si="8"/>
        <v>0.020000000000000018</v>
      </c>
      <c r="AZ9" s="28">
        <f t="shared" si="8"/>
        <v>0.21</v>
      </c>
      <c r="BA9" s="134" t="s">
        <v>3</v>
      </c>
      <c r="BB9" s="123"/>
      <c r="BC9" s="142">
        <v>51</v>
      </c>
      <c r="BD9" s="86">
        <v>56</v>
      </c>
      <c r="BE9" s="145">
        <f aca="true" t="shared" si="9" ref="BE9:BE36">BD9-BC9</f>
        <v>5</v>
      </c>
      <c r="BF9" s="149"/>
      <c r="BG9" s="89">
        <f aca="true" t="shared" si="10" ref="BG9:BG28">((N9*AS9)/AT9)/365</f>
        <v>40.854844863013696</v>
      </c>
      <c r="BH9" s="86">
        <f aca="true" t="shared" si="11" ref="BH9:BH36">BG9-BD9</f>
        <v>-15.145155136986304</v>
      </c>
      <c r="BI9" s="243">
        <f aca="true" t="shared" si="12" ref="BI9:BI28">BG9-BC9</f>
        <v>-10.145155136986304</v>
      </c>
      <c r="BJ9" s="185"/>
      <c r="BK9" s="277"/>
      <c r="BL9" s="278"/>
      <c r="BM9" s="134" t="s">
        <v>3</v>
      </c>
      <c r="BN9" s="123"/>
      <c r="BO9" s="142"/>
      <c r="BP9" s="234"/>
      <c r="BQ9" s="142">
        <v>26</v>
      </c>
      <c r="BR9" s="233">
        <f>((BQ9*AS9)/AT9)/365</f>
        <v>0.8806164383561642</v>
      </c>
      <c r="BS9" s="356"/>
      <c r="BT9" s="378"/>
      <c r="BU9" s="378"/>
      <c r="BV9" s="378"/>
      <c r="BW9" s="378"/>
      <c r="BX9" s="378"/>
      <c r="BY9" s="358"/>
      <c r="BZ9" s="134" t="s">
        <v>3</v>
      </c>
      <c r="CA9" s="123"/>
      <c r="CB9" s="387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9"/>
      <c r="CQ9" s="390"/>
    </row>
    <row r="10" spans="1:95" ht="12.75" customHeight="1">
      <c r="A10" s="122" t="s">
        <v>4</v>
      </c>
      <c r="B10" s="4"/>
      <c r="C10" s="67">
        <v>3130</v>
      </c>
      <c r="D10" s="12">
        <v>1718</v>
      </c>
      <c r="E10" s="12">
        <f t="shared" si="3"/>
        <v>4848</v>
      </c>
      <c r="F10" s="12">
        <v>134</v>
      </c>
      <c r="G10" s="12">
        <f>D10+F10</f>
        <v>1852</v>
      </c>
      <c r="H10" s="12">
        <v>4505</v>
      </c>
      <c r="I10" s="12">
        <f>C10+H10</f>
        <v>7635</v>
      </c>
      <c r="J10" s="32">
        <f aca="true" t="shared" si="13" ref="J10:J36">G10+I10</f>
        <v>9487</v>
      </c>
      <c r="K10" s="118"/>
      <c r="L10" s="67">
        <f t="shared" si="4"/>
        <v>2366.8500000000004</v>
      </c>
      <c r="M10" s="12">
        <v>1718</v>
      </c>
      <c r="N10" s="12">
        <f t="shared" si="5"/>
        <v>4084.8500000000004</v>
      </c>
      <c r="O10" s="12">
        <v>0</v>
      </c>
      <c r="P10" s="12">
        <f>M10+O10</f>
        <v>1718</v>
      </c>
      <c r="Q10" s="12">
        <f t="shared" si="6"/>
        <v>5268.15</v>
      </c>
      <c r="R10" s="12">
        <f>L10+Q10</f>
        <v>7635</v>
      </c>
      <c r="S10" s="32">
        <f>P10+R10</f>
        <v>9353</v>
      </c>
      <c r="T10" s="122" t="s">
        <v>4</v>
      </c>
      <c r="U10" s="126"/>
      <c r="V10" s="67">
        <f t="shared" si="0"/>
        <v>-763.1499999999996</v>
      </c>
      <c r="W10" s="11">
        <f t="shared" si="0"/>
        <v>0</v>
      </c>
      <c r="X10" s="12">
        <f t="shared" si="7"/>
        <v>-763.1499999999996</v>
      </c>
      <c r="Y10" s="11">
        <f t="shared" si="1"/>
        <v>-134</v>
      </c>
      <c r="Z10" s="12">
        <f>W10+Y10</f>
        <v>-134</v>
      </c>
      <c r="AA10" s="11">
        <f t="shared" si="2"/>
        <v>763.1499999999996</v>
      </c>
      <c r="AB10" s="12">
        <f>V10+AA10</f>
        <v>0</v>
      </c>
      <c r="AC10" s="32">
        <f>Z10+AB10</f>
        <v>-134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92">
        <v>3.6</v>
      </c>
      <c r="AM10" s="85">
        <v>5.8</v>
      </c>
      <c r="AN10" s="85">
        <v>4.38</v>
      </c>
      <c r="AO10" s="18">
        <v>0.72</v>
      </c>
      <c r="AP10" s="28">
        <v>0.5900458415193189</v>
      </c>
      <c r="AQ10" s="115">
        <v>3.2</v>
      </c>
      <c r="AR10" s="25">
        <v>4.9</v>
      </c>
      <c r="AS10" s="39">
        <v>3.97</v>
      </c>
      <c r="AT10" s="48">
        <v>0.8</v>
      </c>
      <c r="AU10" s="37">
        <v>0.69</v>
      </c>
      <c r="AV10" s="92">
        <f t="shared" si="8"/>
        <v>-0.3999999999999999</v>
      </c>
      <c r="AW10" s="85">
        <f t="shared" si="8"/>
        <v>-0.8999999999999995</v>
      </c>
      <c r="AX10" s="85">
        <f t="shared" si="8"/>
        <v>-0.4099999999999997</v>
      </c>
      <c r="AY10" s="18">
        <f t="shared" si="8"/>
        <v>0.08000000000000007</v>
      </c>
      <c r="AZ10" s="28">
        <f t="shared" si="8"/>
        <v>0.09995415848068101</v>
      </c>
      <c r="BA10" s="134" t="s">
        <v>4</v>
      </c>
      <c r="BB10" s="123"/>
      <c r="BC10" s="142">
        <v>83</v>
      </c>
      <c r="BD10" s="86">
        <v>80</v>
      </c>
      <c r="BE10" s="145">
        <f t="shared" si="9"/>
        <v>-3</v>
      </c>
      <c r="BF10" s="149"/>
      <c r="BG10" s="89">
        <f t="shared" si="10"/>
        <v>55.537172945205484</v>
      </c>
      <c r="BH10" s="86">
        <f t="shared" si="11"/>
        <v>-24.462827054794516</v>
      </c>
      <c r="BI10" s="243">
        <f t="shared" si="12"/>
        <v>-27.462827054794516</v>
      </c>
      <c r="BJ10" s="185"/>
      <c r="BK10" s="277"/>
      <c r="BL10" s="278"/>
      <c r="BM10" s="134" t="s">
        <v>4</v>
      </c>
      <c r="BN10" s="123"/>
      <c r="BO10" s="142">
        <v>166</v>
      </c>
      <c r="BP10" s="234">
        <f>((BO10*AS10)/AT10)/365</f>
        <v>2.256917808219178</v>
      </c>
      <c r="BQ10" s="142">
        <v>62</v>
      </c>
      <c r="BR10" s="233">
        <f>((BQ10*AS10)/AT10)/365</f>
        <v>0.8429452054794521</v>
      </c>
      <c r="BS10" s="356"/>
      <c r="BT10" s="378"/>
      <c r="BU10" s="378"/>
      <c r="BV10" s="378"/>
      <c r="BW10" s="378"/>
      <c r="BX10" s="378"/>
      <c r="BY10" s="358"/>
      <c r="BZ10" s="134" t="s">
        <v>4</v>
      </c>
      <c r="CA10" s="123"/>
      <c r="CB10" s="387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9"/>
      <c r="CQ10" s="390"/>
    </row>
    <row r="11" spans="1:95" ht="12.75" customHeight="1">
      <c r="A11" s="122" t="s">
        <v>5</v>
      </c>
      <c r="B11" s="4"/>
      <c r="C11" s="67">
        <v>2356</v>
      </c>
      <c r="D11" s="12">
        <v>3596</v>
      </c>
      <c r="E11" s="12">
        <f t="shared" si="3"/>
        <v>5952</v>
      </c>
      <c r="F11" s="12">
        <v>346</v>
      </c>
      <c r="G11" s="12">
        <f aca="true" t="shared" si="14" ref="G11:G36">D11+F11</f>
        <v>3942</v>
      </c>
      <c r="H11" s="12">
        <v>1570</v>
      </c>
      <c r="I11" s="12">
        <f aca="true" t="shared" si="15" ref="I11:I36">C11+H11</f>
        <v>3926</v>
      </c>
      <c r="J11" s="32">
        <f t="shared" si="13"/>
        <v>7868</v>
      </c>
      <c r="K11" s="118"/>
      <c r="L11" s="67">
        <f t="shared" si="4"/>
        <v>2080.78</v>
      </c>
      <c r="M11" s="12">
        <v>3596</v>
      </c>
      <c r="N11" s="12">
        <f t="shared" si="5"/>
        <v>5676.780000000001</v>
      </c>
      <c r="O11" s="12">
        <v>0</v>
      </c>
      <c r="P11" s="12">
        <f>M11+O11</f>
        <v>3596</v>
      </c>
      <c r="Q11" s="12">
        <f t="shared" si="6"/>
        <v>1845.2199999999998</v>
      </c>
      <c r="R11" s="12">
        <f>L11+Q11</f>
        <v>3926</v>
      </c>
      <c r="S11" s="32">
        <f>P11+R11</f>
        <v>7522</v>
      </c>
      <c r="T11" s="122" t="s">
        <v>5</v>
      </c>
      <c r="U11" s="126"/>
      <c r="V11" s="67">
        <f t="shared" si="0"/>
        <v>-275.2199999999998</v>
      </c>
      <c r="W11" s="11">
        <f t="shared" si="0"/>
        <v>0</v>
      </c>
      <c r="X11" s="12">
        <f t="shared" si="7"/>
        <v>-275.2199999999998</v>
      </c>
      <c r="Y11" s="11">
        <f t="shared" si="1"/>
        <v>-346</v>
      </c>
      <c r="Z11" s="12">
        <f>W11+Y11</f>
        <v>-346</v>
      </c>
      <c r="AA11" s="11">
        <f t="shared" si="2"/>
        <v>275.2199999999998</v>
      </c>
      <c r="AB11" s="12">
        <f>V11+AA11</f>
        <v>0</v>
      </c>
      <c r="AC11" s="32">
        <f>Z11+AB11</f>
        <v>-346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92">
        <v>5.8</v>
      </c>
      <c r="AM11" s="85">
        <v>7.4</v>
      </c>
      <c r="AN11" s="85">
        <v>6.8</v>
      </c>
      <c r="AO11" s="18">
        <v>0.73</v>
      </c>
      <c r="AP11" s="28">
        <v>0.3998981151299032</v>
      </c>
      <c r="AQ11" s="115">
        <v>5.4</v>
      </c>
      <c r="AR11" s="25">
        <v>6.8</v>
      </c>
      <c r="AS11" s="39">
        <v>6.54</v>
      </c>
      <c r="AT11" s="48">
        <v>0.8</v>
      </c>
      <c r="AU11" s="37">
        <v>0.47</v>
      </c>
      <c r="AV11" s="92">
        <f t="shared" si="8"/>
        <v>-0.39999999999999947</v>
      </c>
      <c r="AW11" s="85">
        <f t="shared" si="8"/>
        <v>-0.6000000000000005</v>
      </c>
      <c r="AX11" s="85">
        <f t="shared" si="8"/>
        <v>-0.2599999999999998</v>
      </c>
      <c r="AY11" s="18">
        <f t="shared" si="8"/>
        <v>0.07000000000000006</v>
      </c>
      <c r="AZ11" s="28">
        <f t="shared" si="8"/>
        <v>0.07010188487009678</v>
      </c>
      <c r="BA11" s="134" t="s">
        <v>5</v>
      </c>
      <c r="BB11" s="123"/>
      <c r="BC11" s="142">
        <v>157</v>
      </c>
      <c r="BD11" s="86">
        <v>161</v>
      </c>
      <c r="BE11" s="145">
        <f t="shared" si="9"/>
        <v>4</v>
      </c>
      <c r="BF11" s="149"/>
      <c r="BG11" s="89">
        <f t="shared" si="10"/>
        <v>127.1443191780822</v>
      </c>
      <c r="BH11" s="86">
        <f t="shared" si="11"/>
        <v>-33.8556808219178</v>
      </c>
      <c r="BI11" s="243">
        <f t="shared" si="12"/>
        <v>-29.8556808219178</v>
      </c>
      <c r="BJ11" s="185"/>
      <c r="BK11" s="277"/>
      <c r="BL11" s="278"/>
      <c r="BM11" s="134" t="s">
        <v>5</v>
      </c>
      <c r="BN11" s="123"/>
      <c r="BO11" s="142">
        <v>312</v>
      </c>
      <c r="BP11" s="234">
        <f>((BO11*AS11)/AT11)/365</f>
        <v>6.987945205479452</v>
      </c>
      <c r="BQ11" s="142">
        <v>67</v>
      </c>
      <c r="BR11" s="233">
        <f>((BQ11*AS11)/AT11)/365</f>
        <v>1.5006164383561644</v>
      </c>
      <c r="BS11" s="356"/>
      <c r="BT11" s="378"/>
      <c r="BU11" s="378"/>
      <c r="BV11" s="378"/>
      <c r="BW11" s="378"/>
      <c r="BX11" s="378"/>
      <c r="BY11" s="358"/>
      <c r="BZ11" s="134" t="s">
        <v>5</v>
      </c>
      <c r="CA11" s="123"/>
      <c r="CB11" s="387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9"/>
      <c r="CQ11" s="390"/>
    </row>
    <row r="12" spans="1:95" ht="12.75" customHeight="1">
      <c r="A12" s="122" t="s">
        <v>6</v>
      </c>
      <c r="B12" s="4"/>
      <c r="C12" s="67"/>
      <c r="D12" s="12"/>
      <c r="E12" s="12">
        <f t="shared" si="3"/>
        <v>0</v>
      </c>
      <c r="F12" s="12"/>
      <c r="G12" s="12"/>
      <c r="H12" s="12"/>
      <c r="I12" s="12"/>
      <c r="J12" s="32"/>
      <c r="K12" s="118"/>
      <c r="L12" s="67">
        <f t="shared" si="4"/>
        <v>0</v>
      </c>
      <c r="M12" s="12"/>
      <c r="N12" s="12">
        <f t="shared" si="5"/>
        <v>0</v>
      </c>
      <c r="O12" s="12">
        <v>0</v>
      </c>
      <c r="P12" s="12"/>
      <c r="Q12" s="12">
        <f t="shared" si="6"/>
        <v>0</v>
      </c>
      <c r="R12" s="12"/>
      <c r="S12" s="32"/>
      <c r="T12" s="122" t="s">
        <v>6</v>
      </c>
      <c r="U12" s="126"/>
      <c r="V12" s="67">
        <f t="shared" si="0"/>
        <v>0</v>
      </c>
      <c r="W12" s="11">
        <f t="shared" si="0"/>
        <v>0</v>
      </c>
      <c r="X12" s="12">
        <f t="shared" si="7"/>
        <v>0</v>
      </c>
      <c r="Y12" s="11">
        <f t="shared" si="1"/>
        <v>0</v>
      </c>
      <c r="Z12" s="12"/>
      <c r="AA12" s="11">
        <f t="shared" si="2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92"/>
      <c r="AM12" s="85"/>
      <c r="AN12" s="85"/>
      <c r="AO12" s="18"/>
      <c r="AP12" s="28"/>
      <c r="AQ12" s="115"/>
      <c r="AR12" s="25"/>
      <c r="AS12" s="39"/>
      <c r="AT12" s="54"/>
      <c r="AU12" s="103"/>
      <c r="AV12" s="92"/>
      <c r="AW12" s="85"/>
      <c r="AX12" s="85"/>
      <c r="AY12" s="18"/>
      <c r="AZ12" s="28"/>
      <c r="BA12" s="134" t="s">
        <v>6</v>
      </c>
      <c r="BB12" s="123"/>
      <c r="BC12" s="142">
        <v>40</v>
      </c>
      <c r="BD12" s="86">
        <v>45</v>
      </c>
      <c r="BE12" s="145">
        <f t="shared" si="9"/>
        <v>5</v>
      </c>
      <c r="BF12" s="149"/>
      <c r="BG12" s="153">
        <f>BD12</f>
        <v>45</v>
      </c>
      <c r="BH12" s="156">
        <f t="shared" si="11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142"/>
      <c r="BP12" s="234"/>
      <c r="BQ12" s="142"/>
      <c r="BR12" s="233"/>
      <c r="BS12" s="356"/>
      <c r="BT12" s="378"/>
      <c r="BU12" s="378"/>
      <c r="BV12" s="378"/>
      <c r="BW12" s="378"/>
      <c r="BX12" s="378"/>
      <c r="BY12" s="358"/>
      <c r="BZ12" s="134" t="s">
        <v>6</v>
      </c>
      <c r="CA12" s="123"/>
      <c r="CB12" s="387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9"/>
      <c r="CQ12" s="390"/>
    </row>
    <row r="13" spans="1:95" ht="13.5" customHeight="1" thickBot="1">
      <c r="A13" s="122" t="s">
        <v>7</v>
      </c>
      <c r="B13" s="4"/>
      <c r="C13" s="67">
        <v>1799</v>
      </c>
      <c r="D13" s="12">
        <v>866</v>
      </c>
      <c r="E13" s="12">
        <f t="shared" si="3"/>
        <v>2665</v>
      </c>
      <c r="F13" s="12">
        <v>86</v>
      </c>
      <c r="G13" s="12">
        <f t="shared" si="14"/>
        <v>952</v>
      </c>
      <c r="H13" s="12">
        <v>1056</v>
      </c>
      <c r="I13" s="12">
        <f t="shared" si="15"/>
        <v>2855</v>
      </c>
      <c r="J13" s="32">
        <f t="shared" si="13"/>
        <v>3807</v>
      </c>
      <c r="K13" s="118"/>
      <c r="L13" s="67">
        <f t="shared" si="4"/>
        <v>1655.9</v>
      </c>
      <c r="M13" s="12">
        <v>866</v>
      </c>
      <c r="N13" s="12">
        <f t="shared" si="5"/>
        <v>2521.9</v>
      </c>
      <c r="O13" s="12">
        <v>0</v>
      </c>
      <c r="P13" s="12">
        <f aca="true" t="shared" si="16" ref="P13:P36">M13+O13</f>
        <v>866</v>
      </c>
      <c r="Q13" s="12">
        <f t="shared" si="6"/>
        <v>1199.1</v>
      </c>
      <c r="R13" s="12">
        <f aca="true" t="shared" si="17" ref="R13:R36">L13+Q13</f>
        <v>2855</v>
      </c>
      <c r="S13" s="32">
        <f aca="true" t="shared" si="18" ref="S13:S36">P13+R13</f>
        <v>3721</v>
      </c>
      <c r="T13" s="122" t="s">
        <v>7</v>
      </c>
      <c r="U13" s="126"/>
      <c r="V13" s="67">
        <f t="shared" si="0"/>
        <v>-143.0999999999999</v>
      </c>
      <c r="W13" s="11">
        <f t="shared" si="0"/>
        <v>0</v>
      </c>
      <c r="X13" s="12">
        <f t="shared" si="7"/>
        <v>-143.0999999999999</v>
      </c>
      <c r="Y13" s="11">
        <f t="shared" si="1"/>
        <v>-86</v>
      </c>
      <c r="Z13" s="12">
        <f aca="true" t="shared" si="19" ref="Z13:Z36">W13+Y13</f>
        <v>-86</v>
      </c>
      <c r="AA13" s="11">
        <f t="shared" si="2"/>
        <v>143.0999999999999</v>
      </c>
      <c r="AB13" s="12">
        <f aca="true" t="shared" si="20" ref="AB13:AB36">V13+AA13</f>
        <v>0</v>
      </c>
      <c r="AC13" s="32">
        <f aca="true" t="shared" si="21" ref="AC13:AC36">Z13+AB13</f>
        <v>-86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92">
        <v>2</v>
      </c>
      <c r="AM13" s="85">
        <v>3.8</v>
      </c>
      <c r="AN13" s="85">
        <v>2.59</v>
      </c>
      <c r="AO13" s="18">
        <v>0.57</v>
      </c>
      <c r="AP13" s="28">
        <v>0.369877408056042</v>
      </c>
      <c r="AQ13" s="115">
        <v>1.9</v>
      </c>
      <c r="AR13" s="41">
        <v>3.4</v>
      </c>
      <c r="AS13" s="39">
        <v>2.5</v>
      </c>
      <c r="AT13" s="48">
        <v>0.65</v>
      </c>
      <c r="AU13" s="37">
        <v>0.42</v>
      </c>
      <c r="AV13" s="92">
        <f t="shared" si="8"/>
        <v>-0.10000000000000009</v>
      </c>
      <c r="AW13" s="85">
        <f t="shared" si="8"/>
        <v>-0.3999999999999999</v>
      </c>
      <c r="AX13" s="85">
        <f t="shared" si="8"/>
        <v>-0.08999999999999986</v>
      </c>
      <c r="AY13" s="18">
        <f t="shared" si="8"/>
        <v>0.08000000000000007</v>
      </c>
      <c r="AZ13" s="28">
        <f t="shared" si="8"/>
        <v>0.05012259194395796</v>
      </c>
      <c r="BA13" s="134" t="s">
        <v>7</v>
      </c>
      <c r="BB13" s="123"/>
      <c r="BC13" s="142">
        <v>36</v>
      </c>
      <c r="BD13" s="86">
        <v>26</v>
      </c>
      <c r="BE13" s="145">
        <f t="shared" si="9"/>
        <v>-10</v>
      </c>
      <c r="BF13" s="149"/>
      <c r="BG13" s="89">
        <f t="shared" si="10"/>
        <v>26.574288724973655</v>
      </c>
      <c r="BH13" s="140">
        <f t="shared" si="11"/>
        <v>0.5742887249736555</v>
      </c>
      <c r="BI13" s="243">
        <f t="shared" si="12"/>
        <v>-9.425711275026345</v>
      </c>
      <c r="BJ13" s="185"/>
      <c r="BK13" s="277"/>
      <c r="BL13" s="278"/>
      <c r="BM13" s="134" t="s">
        <v>7</v>
      </c>
      <c r="BN13" s="123"/>
      <c r="BO13" s="142">
        <v>116</v>
      </c>
      <c r="BP13" s="234">
        <f>((BO13*AS13)/AT13)/365</f>
        <v>1.2223393045310853</v>
      </c>
      <c r="BQ13" s="142">
        <v>-9</v>
      </c>
      <c r="BR13" s="233">
        <f>((BQ13*AS13)/AT13)/365</f>
        <v>-0.09483667017913593</v>
      </c>
      <c r="BS13" s="356"/>
      <c r="BT13" s="378"/>
      <c r="BU13" s="378"/>
      <c r="BV13" s="378"/>
      <c r="BW13" s="378"/>
      <c r="BX13" s="378"/>
      <c r="BY13" s="358"/>
      <c r="BZ13" s="134" t="s">
        <v>7</v>
      </c>
      <c r="CA13" s="123"/>
      <c r="CB13" s="387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9"/>
      <c r="CQ13" s="390"/>
    </row>
    <row r="14" spans="1:95" ht="12.75" customHeight="1">
      <c r="A14" s="122" t="s">
        <v>8</v>
      </c>
      <c r="B14" s="4"/>
      <c r="C14" s="67">
        <v>1192</v>
      </c>
      <c r="D14" s="12">
        <v>530</v>
      </c>
      <c r="E14" s="12">
        <f t="shared" si="3"/>
        <v>1722</v>
      </c>
      <c r="F14" s="12">
        <v>45</v>
      </c>
      <c r="G14" s="12">
        <f t="shared" si="14"/>
        <v>575</v>
      </c>
      <c r="H14" s="12">
        <v>3773</v>
      </c>
      <c r="I14" s="12">
        <f t="shared" si="15"/>
        <v>4965</v>
      </c>
      <c r="J14" s="32">
        <f t="shared" si="13"/>
        <v>5540</v>
      </c>
      <c r="K14" s="118"/>
      <c r="L14" s="67">
        <f t="shared" si="4"/>
        <v>893.7000000000003</v>
      </c>
      <c r="M14" s="12">
        <v>530</v>
      </c>
      <c r="N14" s="12">
        <f t="shared" si="5"/>
        <v>1423.7000000000003</v>
      </c>
      <c r="O14" s="12">
        <v>0</v>
      </c>
      <c r="P14" s="12">
        <f t="shared" si="16"/>
        <v>530</v>
      </c>
      <c r="Q14" s="12">
        <f t="shared" si="6"/>
        <v>4071.2999999999997</v>
      </c>
      <c r="R14" s="12">
        <f t="shared" si="17"/>
        <v>4965</v>
      </c>
      <c r="S14" s="32">
        <f t="shared" si="18"/>
        <v>5495</v>
      </c>
      <c r="T14" s="122" t="s">
        <v>8</v>
      </c>
      <c r="U14" s="126"/>
      <c r="V14" s="67">
        <f t="shared" si="0"/>
        <v>-298.2999999999997</v>
      </c>
      <c r="W14" s="11">
        <f t="shared" si="0"/>
        <v>0</v>
      </c>
      <c r="X14" s="12">
        <f t="shared" si="7"/>
        <v>-298.2999999999997</v>
      </c>
      <c r="Y14" s="11">
        <f t="shared" si="1"/>
        <v>-45</v>
      </c>
      <c r="Z14" s="12">
        <f t="shared" si="19"/>
        <v>-45</v>
      </c>
      <c r="AA14" s="11">
        <f t="shared" si="2"/>
        <v>298.2999999999997</v>
      </c>
      <c r="AB14" s="12">
        <f t="shared" si="20"/>
        <v>0</v>
      </c>
      <c r="AC14" s="32">
        <f t="shared" si="21"/>
        <v>-45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92">
        <v>1.8</v>
      </c>
      <c r="AM14" s="85">
        <v>4.2</v>
      </c>
      <c r="AN14" s="85">
        <v>2.59</v>
      </c>
      <c r="AO14" s="18">
        <v>0.53</v>
      </c>
      <c r="AP14" s="28">
        <v>0.7599194360523666</v>
      </c>
      <c r="AQ14" s="115">
        <v>1.7</v>
      </c>
      <c r="AR14" s="41">
        <v>3.5</v>
      </c>
      <c r="AS14" s="39">
        <v>2.4</v>
      </c>
      <c r="AT14" s="48">
        <v>0.65</v>
      </c>
      <c r="AU14" s="37">
        <v>0.82</v>
      </c>
      <c r="AV14" s="92">
        <f t="shared" si="8"/>
        <v>-0.10000000000000009</v>
      </c>
      <c r="AW14" s="85">
        <f t="shared" si="8"/>
        <v>-0.7000000000000002</v>
      </c>
      <c r="AX14" s="85">
        <f t="shared" si="8"/>
        <v>-0.18999999999999995</v>
      </c>
      <c r="AY14" s="18">
        <f t="shared" si="8"/>
        <v>0.12</v>
      </c>
      <c r="AZ14" s="28">
        <f t="shared" si="8"/>
        <v>0.06008056394763339</v>
      </c>
      <c r="BA14" s="134" t="s">
        <v>8</v>
      </c>
      <c r="BB14" s="123"/>
      <c r="BC14" s="142">
        <v>22</v>
      </c>
      <c r="BD14" s="86">
        <v>20</v>
      </c>
      <c r="BE14" s="145">
        <f t="shared" si="9"/>
        <v>-2</v>
      </c>
      <c r="BF14" s="149"/>
      <c r="BG14" s="89">
        <f t="shared" si="10"/>
        <v>14.402023182297158</v>
      </c>
      <c r="BH14" s="140">
        <f t="shared" si="11"/>
        <v>-5.5979768177028415</v>
      </c>
      <c r="BI14" s="243">
        <f t="shared" si="12"/>
        <v>-7.5979768177028415</v>
      </c>
      <c r="BJ14" s="185"/>
      <c r="BK14" s="277"/>
      <c r="BL14" s="278"/>
      <c r="BM14" s="134" t="s">
        <v>8</v>
      </c>
      <c r="BN14" s="123"/>
      <c r="BO14" s="142">
        <v>63</v>
      </c>
      <c r="BP14" s="234">
        <f>((BO14*AS14)/AT14)/365</f>
        <v>0.6373024236037934</v>
      </c>
      <c r="BQ14" s="142">
        <v>33</v>
      </c>
      <c r="BR14" s="233">
        <f>((BQ14*AS14)/AT14)/365</f>
        <v>0.33382507903055847</v>
      </c>
      <c r="BS14" s="356"/>
      <c r="BT14" s="378"/>
      <c r="BU14" s="378"/>
      <c r="BV14" s="378"/>
      <c r="BW14" s="378"/>
      <c r="BX14" s="378"/>
      <c r="BY14" s="358"/>
      <c r="BZ14" s="134" t="s">
        <v>8</v>
      </c>
      <c r="CA14" s="123"/>
      <c r="CB14" s="387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9"/>
      <c r="CQ14" s="390"/>
    </row>
    <row r="15" spans="1:95" ht="12.75" customHeight="1">
      <c r="A15" s="122" t="s">
        <v>9</v>
      </c>
      <c r="B15" s="4"/>
      <c r="C15" s="67">
        <v>109</v>
      </c>
      <c r="D15" s="12">
        <v>37</v>
      </c>
      <c r="E15" s="12">
        <f t="shared" si="3"/>
        <v>146</v>
      </c>
      <c r="F15" s="12">
        <v>6</v>
      </c>
      <c r="G15" s="12">
        <f t="shared" si="14"/>
        <v>43</v>
      </c>
      <c r="H15" s="12">
        <v>150</v>
      </c>
      <c r="I15" s="12">
        <f t="shared" si="15"/>
        <v>259</v>
      </c>
      <c r="J15" s="32">
        <f t="shared" si="13"/>
        <v>302</v>
      </c>
      <c r="K15" s="118"/>
      <c r="L15" s="67">
        <f t="shared" si="4"/>
        <v>67.34</v>
      </c>
      <c r="M15" s="12">
        <v>37</v>
      </c>
      <c r="N15" s="12">
        <f t="shared" si="5"/>
        <v>104.34</v>
      </c>
      <c r="O15" s="12">
        <v>0</v>
      </c>
      <c r="P15" s="12">
        <f t="shared" si="16"/>
        <v>37</v>
      </c>
      <c r="Q15" s="12">
        <f t="shared" si="6"/>
        <v>191.66</v>
      </c>
      <c r="R15" s="12">
        <f t="shared" si="17"/>
        <v>259</v>
      </c>
      <c r="S15" s="32">
        <f t="shared" si="18"/>
        <v>296</v>
      </c>
      <c r="T15" s="122" t="s">
        <v>9</v>
      </c>
      <c r="U15" s="126"/>
      <c r="V15" s="67">
        <f t="shared" si="0"/>
        <v>-41.66</v>
      </c>
      <c r="W15" s="11">
        <f t="shared" si="0"/>
        <v>0</v>
      </c>
      <c r="X15" s="12">
        <f t="shared" si="7"/>
        <v>-41.66</v>
      </c>
      <c r="Y15" s="11">
        <f t="shared" si="1"/>
        <v>-6</v>
      </c>
      <c r="Z15" s="12">
        <f t="shared" si="19"/>
        <v>-6</v>
      </c>
      <c r="AA15" s="11">
        <f t="shared" si="2"/>
        <v>41.66</v>
      </c>
      <c r="AB15" s="12">
        <f t="shared" si="20"/>
        <v>0</v>
      </c>
      <c r="AC15" s="32">
        <f t="shared" si="21"/>
        <v>-6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92">
        <v>2.1</v>
      </c>
      <c r="AM15" s="85">
        <v>2.7</v>
      </c>
      <c r="AN15" s="85">
        <v>2.22</v>
      </c>
      <c r="AO15" s="18">
        <v>0.6</v>
      </c>
      <c r="AP15" s="28">
        <v>0.52</v>
      </c>
      <c r="AQ15" s="115">
        <v>2</v>
      </c>
      <c r="AR15" s="41">
        <v>2.4</v>
      </c>
      <c r="AS15" s="40">
        <v>2.14</v>
      </c>
      <c r="AT15" s="48">
        <v>0.65</v>
      </c>
      <c r="AU15" s="37">
        <v>0.74</v>
      </c>
      <c r="AV15" s="92">
        <f t="shared" si="8"/>
        <v>-0.10000000000000009</v>
      </c>
      <c r="AW15" s="85">
        <f t="shared" si="8"/>
        <v>-0.30000000000000027</v>
      </c>
      <c r="AX15" s="85">
        <f t="shared" si="8"/>
        <v>-0.08000000000000007</v>
      </c>
      <c r="AY15" s="18">
        <f t="shared" si="8"/>
        <v>0.050000000000000044</v>
      </c>
      <c r="AZ15" s="28">
        <f t="shared" si="8"/>
        <v>0.21999999999999997</v>
      </c>
      <c r="BA15" s="134" t="s">
        <v>9</v>
      </c>
      <c r="BB15" s="123"/>
      <c r="BC15" s="142">
        <v>5</v>
      </c>
      <c r="BD15" s="86">
        <v>0</v>
      </c>
      <c r="BE15" s="145">
        <f t="shared" si="9"/>
        <v>-5</v>
      </c>
      <c r="BF15" s="149"/>
      <c r="BG15" s="89">
        <f t="shared" si="10"/>
        <v>0.9411489989462593</v>
      </c>
      <c r="BH15" s="140">
        <f t="shared" si="11"/>
        <v>0.9411489989462593</v>
      </c>
      <c r="BI15" s="245">
        <f t="shared" si="12"/>
        <v>-4.058851001053741</v>
      </c>
      <c r="BJ15" s="185"/>
      <c r="BK15" s="277"/>
      <c r="BL15" s="278"/>
      <c r="BM15" s="134" t="s">
        <v>9</v>
      </c>
      <c r="BN15" s="123"/>
      <c r="BO15" s="142"/>
      <c r="BP15" s="234"/>
      <c r="BQ15" s="142">
        <v>-8</v>
      </c>
      <c r="BR15" s="233">
        <f>((BQ15*AS15)/AT15)/365</f>
        <v>-0.07216016859852477</v>
      </c>
      <c r="BS15" s="356"/>
      <c r="BT15" s="378"/>
      <c r="BU15" s="378"/>
      <c r="BV15" s="378"/>
      <c r="BW15" s="378"/>
      <c r="BX15" s="378"/>
      <c r="BY15" s="358"/>
      <c r="BZ15" s="134" t="s">
        <v>9</v>
      </c>
      <c r="CA15" s="123"/>
      <c r="CB15" s="387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9"/>
      <c r="CQ15" s="390"/>
    </row>
    <row r="16" spans="1:95" ht="12.75" customHeight="1">
      <c r="A16" s="122" t="s">
        <v>10</v>
      </c>
      <c r="B16" s="4"/>
      <c r="C16" s="67">
        <v>2866</v>
      </c>
      <c r="D16" s="12">
        <v>1283</v>
      </c>
      <c r="E16" s="12">
        <f t="shared" si="3"/>
        <v>4149</v>
      </c>
      <c r="F16" s="12">
        <v>412</v>
      </c>
      <c r="G16" s="12">
        <f t="shared" si="14"/>
        <v>1695</v>
      </c>
      <c r="H16" s="12">
        <v>5754</v>
      </c>
      <c r="I16" s="12">
        <f t="shared" si="15"/>
        <v>8620</v>
      </c>
      <c r="J16" s="32">
        <f t="shared" si="13"/>
        <v>10315</v>
      </c>
      <c r="K16" s="118"/>
      <c r="L16" s="67">
        <f t="shared" si="4"/>
        <v>2155</v>
      </c>
      <c r="M16" s="12">
        <v>1283</v>
      </c>
      <c r="N16" s="12">
        <f t="shared" si="5"/>
        <v>3438</v>
      </c>
      <c r="O16" s="12">
        <v>0</v>
      </c>
      <c r="P16" s="12">
        <f t="shared" si="16"/>
        <v>1283</v>
      </c>
      <c r="Q16" s="12">
        <f t="shared" si="6"/>
        <v>6465</v>
      </c>
      <c r="R16" s="12">
        <f t="shared" si="17"/>
        <v>8620</v>
      </c>
      <c r="S16" s="32">
        <f t="shared" si="18"/>
        <v>9903</v>
      </c>
      <c r="T16" s="122" t="s">
        <v>10</v>
      </c>
      <c r="U16" s="126"/>
      <c r="V16" s="67">
        <f t="shared" si="0"/>
        <v>-711</v>
      </c>
      <c r="W16" s="11">
        <f t="shared" si="0"/>
        <v>0</v>
      </c>
      <c r="X16" s="12">
        <f t="shared" si="7"/>
        <v>-711</v>
      </c>
      <c r="Y16" s="11">
        <f t="shared" si="1"/>
        <v>-412</v>
      </c>
      <c r="Z16" s="12">
        <f t="shared" si="19"/>
        <v>-412</v>
      </c>
      <c r="AA16" s="11">
        <f t="shared" si="2"/>
        <v>711</v>
      </c>
      <c r="AB16" s="12">
        <f t="shared" si="20"/>
        <v>0</v>
      </c>
      <c r="AC16" s="32">
        <f t="shared" si="21"/>
        <v>-412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92">
        <v>4.9</v>
      </c>
      <c r="AM16" s="85">
        <v>5.4</v>
      </c>
      <c r="AN16" s="85">
        <v>5.02</v>
      </c>
      <c r="AO16" s="18">
        <v>0.71</v>
      </c>
      <c r="AP16" s="28">
        <v>0.6675174013921114</v>
      </c>
      <c r="AQ16" s="115">
        <v>4.3</v>
      </c>
      <c r="AR16" s="115">
        <v>4.9</v>
      </c>
      <c r="AS16" s="39">
        <v>4.68</v>
      </c>
      <c r="AT16" s="51">
        <v>0.75</v>
      </c>
      <c r="AU16" s="37">
        <v>0.75</v>
      </c>
      <c r="AV16" s="92">
        <f t="shared" si="8"/>
        <v>-0.6000000000000005</v>
      </c>
      <c r="AW16" s="85">
        <f t="shared" si="8"/>
        <v>-0.5</v>
      </c>
      <c r="AX16" s="85">
        <f t="shared" si="8"/>
        <v>-0.33999999999999986</v>
      </c>
      <c r="AY16" s="18">
        <f t="shared" si="8"/>
        <v>0.040000000000000036</v>
      </c>
      <c r="AZ16" s="28">
        <f t="shared" si="8"/>
        <v>0.08248259860788865</v>
      </c>
      <c r="BA16" s="134" t="s">
        <v>10</v>
      </c>
      <c r="BB16" s="123"/>
      <c r="BC16" s="142">
        <v>83</v>
      </c>
      <c r="BD16" s="86">
        <v>79</v>
      </c>
      <c r="BE16" s="145">
        <f t="shared" si="9"/>
        <v>-4</v>
      </c>
      <c r="BF16" s="149"/>
      <c r="BG16" s="89">
        <f t="shared" si="10"/>
        <v>58.77567123287671</v>
      </c>
      <c r="BH16" s="140">
        <f t="shared" si="11"/>
        <v>-20.22432876712329</v>
      </c>
      <c r="BI16" s="243">
        <f t="shared" si="12"/>
        <v>-24.22432876712329</v>
      </c>
      <c r="BJ16" s="185"/>
      <c r="BK16" s="277"/>
      <c r="BL16" s="278"/>
      <c r="BM16" s="134" t="s">
        <v>10</v>
      </c>
      <c r="BN16" s="123"/>
      <c r="BO16" s="142">
        <v>108</v>
      </c>
      <c r="BP16" s="234">
        <f>((BO16*AS16)/AT16)/365</f>
        <v>1.8463561643835615</v>
      </c>
      <c r="BQ16" s="142">
        <v>3</v>
      </c>
      <c r="BR16" s="233">
        <f>((BQ16*AS16)/AT16)/365</f>
        <v>0.05128767123287671</v>
      </c>
      <c r="BS16" s="356"/>
      <c r="BT16" s="378"/>
      <c r="BU16" s="378"/>
      <c r="BV16" s="378"/>
      <c r="BW16" s="378"/>
      <c r="BX16" s="378"/>
      <c r="BY16" s="358"/>
      <c r="BZ16" s="134" t="s">
        <v>10</v>
      </c>
      <c r="CA16" s="123"/>
      <c r="CB16" s="387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9"/>
      <c r="CQ16" s="390"/>
    </row>
    <row r="17" spans="1:95" ht="12.75" customHeight="1">
      <c r="A17" s="122" t="s">
        <v>11</v>
      </c>
      <c r="B17" s="4"/>
      <c r="C17" s="67">
        <v>2264</v>
      </c>
      <c r="D17" s="12">
        <v>752</v>
      </c>
      <c r="E17" s="12">
        <f t="shared" si="3"/>
        <v>3016</v>
      </c>
      <c r="F17" s="12">
        <v>20</v>
      </c>
      <c r="G17" s="12">
        <f t="shared" si="14"/>
        <v>772</v>
      </c>
      <c r="H17" s="12">
        <v>119</v>
      </c>
      <c r="I17" s="12">
        <f t="shared" si="15"/>
        <v>2383</v>
      </c>
      <c r="J17" s="32">
        <f t="shared" si="13"/>
        <v>3155</v>
      </c>
      <c r="K17" s="118"/>
      <c r="L17" s="67">
        <f t="shared" si="4"/>
        <v>2097.04</v>
      </c>
      <c r="M17" s="12">
        <v>752</v>
      </c>
      <c r="N17" s="12">
        <f t="shared" si="5"/>
        <v>2849.04</v>
      </c>
      <c r="O17" s="12">
        <v>0</v>
      </c>
      <c r="P17" s="12">
        <f t="shared" si="16"/>
        <v>752</v>
      </c>
      <c r="Q17" s="12">
        <f t="shared" si="6"/>
        <v>285.96</v>
      </c>
      <c r="R17" s="12">
        <f t="shared" si="17"/>
        <v>2383</v>
      </c>
      <c r="S17" s="32">
        <f t="shared" si="18"/>
        <v>3135</v>
      </c>
      <c r="T17" s="122" t="s">
        <v>11</v>
      </c>
      <c r="U17" s="126"/>
      <c r="V17" s="67">
        <f t="shared" si="0"/>
        <v>-166.96000000000004</v>
      </c>
      <c r="W17" s="11">
        <f t="shared" si="0"/>
        <v>0</v>
      </c>
      <c r="X17" s="12">
        <f t="shared" si="7"/>
        <v>-166.96000000000004</v>
      </c>
      <c r="Y17" s="11">
        <f t="shared" si="1"/>
        <v>-20</v>
      </c>
      <c r="Z17" s="12">
        <f t="shared" si="19"/>
        <v>-20</v>
      </c>
      <c r="AA17" s="11">
        <f t="shared" si="2"/>
        <v>166.95999999999998</v>
      </c>
      <c r="AB17" s="12">
        <f t="shared" si="20"/>
        <v>0</v>
      </c>
      <c r="AC17" s="32">
        <f t="shared" si="21"/>
        <v>-20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92">
        <v>8.3</v>
      </c>
      <c r="AM17" s="85">
        <v>8</v>
      </c>
      <c r="AN17" s="85">
        <v>8.21</v>
      </c>
      <c r="AO17" s="18">
        <v>0.78</v>
      </c>
      <c r="AP17" s="28">
        <v>0.049937054133445236</v>
      </c>
      <c r="AQ17" s="115">
        <v>7.4</v>
      </c>
      <c r="AR17" s="41">
        <v>7.5</v>
      </c>
      <c r="AS17" s="47">
        <v>7.7</v>
      </c>
      <c r="AT17" s="48">
        <v>0.8</v>
      </c>
      <c r="AU17" s="37">
        <v>0.12</v>
      </c>
      <c r="AV17" s="92">
        <f t="shared" si="8"/>
        <v>-0.9000000000000004</v>
      </c>
      <c r="AW17" s="85">
        <f t="shared" si="8"/>
        <v>-0.5</v>
      </c>
      <c r="AX17" s="85">
        <f t="shared" si="8"/>
        <v>-0.5100000000000007</v>
      </c>
      <c r="AY17" s="18">
        <f t="shared" si="8"/>
        <v>0.020000000000000018</v>
      </c>
      <c r="AZ17" s="28">
        <f t="shared" si="8"/>
        <v>0.07006294586655476</v>
      </c>
      <c r="BA17" s="134" t="s">
        <v>11</v>
      </c>
      <c r="BB17" s="123"/>
      <c r="BC17" s="142">
        <v>94</v>
      </c>
      <c r="BD17" s="86">
        <v>91</v>
      </c>
      <c r="BE17" s="145">
        <f t="shared" si="9"/>
        <v>-3</v>
      </c>
      <c r="BF17" s="149"/>
      <c r="BG17" s="89">
        <f t="shared" si="10"/>
        <v>75.12879452054794</v>
      </c>
      <c r="BH17" s="140">
        <f t="shared" si="11"/>
        <v>-15.871205479452058</v>
      </c>
      <c r="BI17" s="246">
        <f t="shared" si="12"/>
        <v>-18.87120547945206</v>
      </c>
      <c r="BJ17" s="185"/>
      <c r="BK17" s="277"/>
      <c r="BL17" s="278"/>
      <c r="BM17" s="134" t="s">
        <v>11</v>
      </c>
      <c r="BN17" s="123"/>
      <c r="BO17" s="142"/>
      <c r="BP17" s="234"/>
      <c r="BQ17" s="142">
        <v>88</v>
      </c>
      <c r="BR17" s="233">
        <f>((BQ17*AS17)/AT17)/365</f>
        <v>2.3205479452054796</v>
      </c>
      <c r="BS17" s="356"/>
      <c r="BT17" s="378"/>
      <c r="BU17" s="378"/>
      <c r="BV17" s="378"/>
      <c r="BW17" s="378"/>
      <c r="BX17" s="378"/>
      <c r="BY17" s="358"/>
      <c r="BZ17" s="134" t="s">
        <v>11</v>
      </c>
      <c r="CA17" s="123"/>
      <c r="CB17" s="387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9"/>
      <c r="CQ17" s="390"/>
    </row>
    <row r="18" spans="1:95" ht="12.75" customHeight="1">
      <c r="A18" s="122" t="s">
        <v>12</v>
      </c>
      <c r="B18" s="4"/>
      <c r="C18" s="67"/>
      <c r="D18" s="12"/>
      <c r="E18" s="12">
        <f t="shared" si="3"/>
        <v>0</v>
      </c>
      <c r="F18" s="12"/>
      <c r="G18" s="12">
        <f t="shared" si="14"/>
        <v>0</v>
      </c>
      <c r="H18" s="12"/>
      <c r="I18" s="12">
        <f t="shared" si="15"/>
        <v>0</v>
      </c>
      <c r="J18" s="32">
        <f t="shared" si="13"/>
        <v>0</v>
      </c>
      <c r="K18" s="118"/>
      <c r="L18" s="67">
        <f t="shared" si="4"/>
        <v>0</v>
      </c>
      <c r="M18" s="12"/>
      <c r="N18" s="12">
        <f t="shared" si="5"/>
        <v>0</v>
      </c>
      <c r="O18" s="12">
        <v>0</v>
      </c>
      <c r="P18" s="12">
        <f t="shared" si="16"/>
        <v>0</v>
      </c>
      <c r="Q18" s="12">
        <f t="shared" si="6"/>
        <v>0</v>
      </c>
      <c r="R18" s="12">
        <f t="shared" si="17"/>
        <v>0</v>
      </c>
      <c r="S18" s="32">
        <f t="shared" si="18"/>
        <v>0</v>
      </c>
      <c r="T18" s="122" t="s">
        <v>12</v>
      </c>
      <c r="U18" s="126"/>
      <c r="V18" s="67">
        <f t="shared" si="0"/>
        <v>0</v>
      </c>
      <c r="W18" s="11">
        <f t="shared" si="0"/>
        <v>0</v>
      </c>
      <c r="X18" s="12">
        <f t="shared" si="7"/>
        <v>0</v>
      </c>
      <c r="Y18" s="11">
        <f t="shared" si="1"/>
        <v>0</v>
      </c>
      <c r="Z18" s="12">
        <f t="shared" si="19"/>
        <v>0</v>
      </c>
      <c r="AA18" s="11">
        <f t="shared" si="2"/>
        <v>0</v>
      </c>
      <c r="AB18" s="12">
        <f t="shared" si="20"/>
        <v>0</v>
      </c>
      <c r="AC18" s="32">
        <f t="shared" si="21"/>
        <v>0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92"/>
      <c r="AM18" s="85"/>
      <c r="AN18" s="85"/>
      <c r="AO18" s="18"/>
      <c r="AP18" s="28"/>
      <c r="AQ18" s="115"/>
      <c r="AR18" s="41"/>
      <c r="AS18" s="25"/>
      <c r="AT18" s="53"/>
      <c r="AU18" s="104"/>
      <c r="AV18" s="92"/>
      <c r="AW18" s="85"/>
      <c r="AX18" s="85"/>
      <c r="AY18" s="18"/>
      <c r="AZ18" s="28"/>
      <c r="BA18" s="134" t="s">
        <v>12</v>
      </c>
      <c r="BB18" s="123"/>
      <c r="BC18" s="142"/>
      <c r="BD18" s="86"/>
      <c r="BE18" s="145"/>
      <c r="BF18" s="149"/>
      <c r="BG18" s="89"/>
      <c r="BH18" s="140"/>
      <c r="BI18" s="145"/>
      <c r="BJ18" s="185"/>
      <c r="BK18" s="277"/>
      <c r="BL18" s="278"/>
      <c r="BM18" s="134" t="s">
        <v>12</v>
      </c>
      <c r="BN18" s="123"/>
      <c r="BO18" s="142"/>
      <c r="BP18" s="234"/>
      <c r="BQ18" s="142"/>
      <c r="BR18" s="233"/>
      <c r="BS18" s="356"/>
      <c r="BT18" s="378"/>
      <c r="BU18" s="378"/>
      <c r="BV18" s="378"/>
      <c r="BW18" s="378"/>
      <c r="BX18" s="378"/>
      <c r="BY18" s="358"/>
      <c r="BZ18" s="134" t="s">
        <v>12</v>
      </c>
      <c r="CA18" s="123"/>
      <c r="CB18" s="387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9"/>
      <c r="CQ18" s="390"/>
    </row>
    <row r="19" spans="1:95" ht="13.5" customHeight="1" thickBot="1">
      <c r="A19" s="122" t="s">
        <v>13</v>
      </c>
      <c r="B19" s="4"/>
      <c r="C19" s="67">
        <v>1166</v>
      </c>
      <c r="D19" s="12">
        <v>26205</v>
      </c>
      <c r="E19" s="12">
        <f t="shared" si="3"/>
        <v>27371</v>
      </c>
      <c r="F19" s="12">
        <v>4532</v>
      </c>
      <c r="G19" s="12">
        <f t="shared" si="14"/>
        <v>30737</v>
      </c>
      <c r="H19" s="12">
        <v>2477</v>
      </c>
      <c r="I19" s="12">
        <f t="shared" si="15"/>
        <v>3643</v>
      </c>
      <c r="J19" s="32">
        <f t="shared" si="13"/>
        <v>34380</v>
      </c>
      <c r="K19" s="118"/>
      <c r="L19" s="67">
        <f t="shared" si="4"/>
        <v>619.31</v>
      </c>
      <c r="M19" s="12">
        <v>26205</v>
      </c>
      <c r="N19" s="12">
        <f t="shared" si="5"/>
        <v>26824.31</v>
      </c>
      <c r="O19" s="12">
        <v>0</v>
      </c>
      <c r="P19" s="12">
        <f t="shared" si="16"/>
        <v>26205</v>
      </c>
      <c r="Q19" s="12">
        <f t="shared" si="6"/>
        <v>3023.69</v>
      </c>
      <c r="R19" s="12">
        <f t="shared" si="17"/>
        <v>3643</v>
      </c>
      <c r="S19" s="32">
        <f t="shared" si="18"/>
        <v>29848</v>
      </c>
      <c r="T19" s="122" t="s">
        <v>13</v>
      </c>
      <c r="U19" s="126"/>
      <c r="V19" s="67">
        <f t="shared" si="0"/>
        <v>-546.69</v>
      </c>
      <c r="W19" s="11">
        <f t="shared" si="0"/>
        <v>0</v>
      </c>
      <c r="X19" s="12">
        <f t="shared" si="7"/>
        <v>-546.69</v>
      </c>
      <c r="Y19" s="11">
        <f t="shared" si="1"/>
        <v>-4532</v>
      </c>
      <c r="Z19" s="12">
        <f t="shared" si="19"/>
        <v>-4532</v>
      </c>
      <c r="AA19" s="11">
        <f t="shared" si="2"/>
        <v>546.69</v>
      </c>
      <c r="AB19" s="12">
        <f t="shared" si="20"/>
        <v>0</v>
      </c>
      <c r="AC19" s="32">
        <f t="shared" si="21"/>
        <v>-4532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92">
        <v>6</v>
      </c>
      <c r="AM19" s="85">
        <v>5.3</v>
      </c>
      <c r="AN19" s="85">
        <v>5.29</v>
      </c>
      <c r="AO19" s="18">
        <v>0.85</v>
      </c>
      <c r="AP19" s="28">
        <v>0.6799341202305792</v>
      </c>
      <c r="AQ19" s="115">
        <v>5.1</v>
      </c>
      <c r="AR19" s="41">
        <v>4.7</v>
      </c>
      <c r="AS19" s="39">
        <v>4.92</v>
      </c>
      <c r="AT19" s="52">
        <v>0.85</v>
      </c>
      <c r="AU19" s="37">
        <v>0.83</v>
      </c>
      <c r="AV19" s="92">
        <f t="shared" si="8"/>
        <v>-0.9000000000000004</v>
      </c>
      <c r="AW19" s="85">
        <f t="shared" si="8"/>
        <v>-0.5999999999999996</v>
      </c>
      <c r="AX19" s="85">
        <f t="shared" si="8"/>
        <v>-0.3700000000000001</v>
      </c>
      <c r="AY19" s="18">
        <f t="shared" si="8"/>
        <v>0</v>
      </c>
      <c r="AZ19" s="28">
        <f t="shared" si="8"/>
        <v>0.15006587976942076</v>
      </c>
      <c r="BA19" s="134" t="s">
        <v>13</v>
      </c>
      <c r="BB19" s="123"/>
      <c r="BC19" s="142">
        <v>441</v>
      </c>
      <c r="BD19" s="86">
        <v>418</v>
      </c>
      <c r="BE19" s="145">
        <f t="shared" si="9"/>
        <v>-23</v>
      </c>
      <c r="BF19" s="149"/>
      <c r="BG19" s="89">
        <f t="shared" si="10"/>
        <v>425.3847065269943</v>
      </c>
      <c r="BH19" s="86">
        <f t="shared" si="11"/>
        <v>7.384706526994307</v>
      </c>
      <c r="BI19" s="243">
        <f t="shared" si="12"/>
        <v>-15.615293473005693</v>
      </c>
      <c r="BJ19" s="185"/>
      <c r="BK19" s="277"/>
      <c r="BL19" s="278"/>
      <c r="BM19" s="134" t="s">
        <v>13</v>
      </c>
      <c r="BN19" s="123"/>
      <c r="BO19" s="142"/>
      <c r="BP19" s="234"/>
      <c r="BQ19" s="142">
        <v>600</v>
      </c>
      <c r="BR19" s="233">
        <f aca="true" t="shared" si="22" ref="BR19:BR26">((BQ19*AS19)/AT19)/365</f>
        <v>9.514907332796133</v>
      </c>
      <c r="BS19" s="356"/>
      <c r="BT19" s="378"/>
      <c r="BU19" s="378"/>
      <c r="BV19" s="378"/>
      <c r="BW19" s="378"/>
      <c r="BX19" s="378"/>
      <c r="BY19" s="358"/>
      <c r="BZ19" s="134" t="s">
        <v>13</v>
      </c>
      <c r="CA19" s="123"/>
      <c r="CB19" s="387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9"/>
      <c r="CQ19" s="390"/>
    </row>
    <row r="20" spans="1:95" ht="13.5" customHeight="1" thickBot="1">
      <c r="A20" s="122" t="s">
        <v>14</v>
      </c>
      <c r="B20" s="4"/>
      <c r="C20" s="67">
        <v>549</v>
      </c>
      <c r="D20" s="12">
        <v>387</v>
      </c>
      <c r="E20" s="12">
        <f t="shared" si="3"/>
        <v>936</v>
      </c>
      <c r="F20" s="12">
        <v>47</v>
      </c>
      <c r="G20" s="12">
        <f t="shared" si="14"/>
        <v>434</v>
      </c>
      <c r="H20" s="12">
        <v>3111</v>
      </c>
      <c r="I20" s="12">
        <f t="shared" si="15"/>
        <v>3660</v>
      </c>
      <c r="J20" s="32">
        <f t="shared" si="13"/>
        <v>4094</v>
      </c>
      <c r="K20" s="118"/>
      <c r="L20" s="67">
        <f t="shared" si="4"/>
        <v>256.1999999999998</v>
      </c>
      <c r="M20" s="12">
        <v>387</v>
      </c>
      <c r="N20" s="12">
        <f t="shared" si="5"/>
        <v>643.1999999999998</v>
      </c>
      <c r="O20" s="12">
        <v>0</v>
      </c>
      <c r="P20" s="12">
        <f t="shared" si="16"/>
        <v>387</v>
      </c>
      <c r="Q20" s="12">
        <f t="shared" si="6"/>
        <v>3403.8</v>
      </c>
      <c r="R20" s="12">
        <f t="shared" si="17"/>
        <v>3660</v>
      </c>
      <c r="S20" s="32">
        <f t="shared" si="18"/>
        <v>4047</v>
      </c>
      <c r="T20" s="122" t="s">
        <v>14</v>
      </c>
      <c r="U20" s="126"/>
      <c r="V20" s="67">
        <f t="shared" si="0"/>
        <v>-292.8000000000002</v>
      </c>
      <c r="W20" s="11">
        <f t="shared" si="0"/>
        <v>0</v>
      </c>
      <c r="X20" s="12">
        <f t="shared" si="7"/>
        <v>-292.8000000000002</v>
      </c>
      <c r="Y20" s="11">
        <f t="shared" si="1"/>
        <v>-47</v>
      </c>
      <c r="Z20" s="12">
        <f t="shared" si="19"/>
        <v>-47</v>
      </c>
      <c r="AA20" s="11">
        <f t="shared" si="2"/>
        <v>292.8000000000002</v>
      </c>
      <c r="AB20" s="12">
        <f t="shared" si="20"/>
        <v>0</v>
      </c>
      <c r="AC20" s="32">
        <f t="shared" si="21"/>
        <v>-47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92">
        <v>13.4</v>
      </c>
      <c r="AM20" s="85">
        <v>11.9</v>
      </c>
      <c r="AN20" s="85">
        <v>12.74</v>
      </c>
      <c r="AO20" s="18">
        <v>0.87</v>
      </c>
      <c r="AP20" s="28">
        <v>0.85</v>
      </c>
      <c r="AQ20" s="115">
        <v>11.3</v>
      </c>
      <c r="AR20" s="115">
        <v>10</v>
      </c>
      <c r="AS20" s="46">
        <v>11.84</v>
      </c>
      <c r="AT20" s="45">
        <v>0.87</v>
      </c>
      <c r="AU20" s="105">
        <v>0.93</v>
      </c>
      <c r="AV20" s="92">
        <f t="shared" si="8"/>
        <v>-2.0999999999999996</v>
      </c>
      <c r="AW20" s="85">
        <f t="shared" si="8"/>
        <v>-1.9000000000000004</v>
      </c>
      <c r="AX20" s="85">
        <f t="shared" si="8"/>
        <v>-0.9000000000000004</v>
      </c>
      <c r="AY20" s="18">
        <f t="shared" si="8"/>
        <v>0</v>
      </c>
      <c r="AZ20" s="28">
        <f t="shared" si="8"/>
        <v>0.08000000000000007</v>
      </c>
      <c r="BA20" s="134" t="s">
        <v>14</v>
      </c>
      <c r="BB20" s="123"/>
      <c r="BC20" s="142">
        <v>36</v>
      </c>
      <c r="BD20" s="86">
        <v>39</v>
      </c>
      <c r="BE20" s="145">
        <f t="shared" si="9"/>
        <v>3</v>
      </c>
      <c r="BF20" s="149"/>
      <c r="BG20" s="89">
        <f t="shared" si="10"/>
        <v>23.98201228153046</v>
      </c>
      <c r="BH20" s="86">
        <f t="shared" si="11"/>
        <v>-15.017987718469541</v>
      </c>
      <c r="BI20" s="243">
        <f t="shared" si="12"/>
        <v>-12.017987718469541</v>
      </c>
      <c r="BJ20" s="185"/>
      <c r="BK20" s="277"/>
      <c r="BL20" s="278"/>
      <c r="BM20" s="134" t="s">
        <v>14</v>
      </c>
      <c r="BN20" s="123"/>
      <c r="BO20" s="142"/>
      <c r="BP20" s="234"/>
      <c r="BQ20" s="142">
        <v>16</v>
      </c>
      <c r="BR20" s="233">
        <f t="shared" si="22"/>
        <v>0.5965674696898126</v>
      </c>
      <c r="BS20" s="356"/>
      <c r="BT20" s="378"/>
      <c r="BU20" s="378"/>
      <c r="BV20" s="378"/>
      <c r="BW20" s="378"/>
      <c r="BX20" s="378"/>
      <c r="BY20" s="358"/>
      <c r="BZ20" s="134" t="s">
        <v>14</v>
      </c>
      <c r="CA20" s="123"/>
      <c r="CB20" s="387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9"/>
      <c r="CQ20" s="390"/>
    </row>
    <row r="21" spans="1:95" ht="13.5" customHeight="1" thickBot="1">
      <c r="A21" s="122" t="s">
        <v>15</v>
      </c>
      <c r="B21" s="4"/>
      <c r="C21" s="67">
        <v>1980</v>
      </c>
      <c r="D21" s="12">
        <v>2920</v>
      </c>
      <c r="E21" s="12">
        <f t="shared" si="3"/>
        <v>4900</v>
      </c>
      <c r="F21" s="12">
        <v>113</v>
      </c>
      <c r="G21" s="12">
        <f t="shared" si="14"/>
        <v>3033</v>
      </c>
      <c r="H21" s="12">
        <v>3097</v>
      </c>
      <c r="I21" s="12">
        <f t="shared" si="15"/>
        <v>5077</v>
      </c>
      <c r="J21" s="32">
        <f t="shared" si="13"/>
        <v>8110</v>
      </c>
      <c r="K21" s="118"/>
      <c r="L21" s="67">
        <f t="shared" si="4"/>
        <v>1675.4099999999999</v>
      </c>
      <c r="M21" s="12">
        <v>2920</v>
      </c>
      <c r="N21" s="12">
        <f t="shared" si="5"/>
        <v>4595.41</v>
      </c>
      <c r="O21" s="12">
        <v>0</v>
      </c>
      <c r="P21" s="12">
        <f t="shared" si="16"/>
        <v>2920</v>
      </c>
      <c r="Q21" s="12">
        <f t="shared" si="6"/>
        <v>3401.59</v>
      </c>
      <c r="R21" s="12">
        <f t="shared" si="17"/>
        <v>5077</v>
      </c>
      <c r="S21" s="32">
        <f t="shared" si="18"/>
        <v>7997</v>
      </c>
      <c r="T21" s="122" t="s">
        <v>15</v>
      </c>
      <c r="U21" s="126"/>
      <c r="V21" s="67">
        <f t="shared" si="0"/>
        <v>-304.59000000000015</v>
      </c>
      <c r="W21" s="11">
        <f t="shared" si="0"/>
        <v>0</v>
      </c>
      <c r="X21" s="12">
        <f t="shared" si="7"/>
        <v>-304.59000000000015</v>
      </c>
      <c r="Y21" s="11">
        <f t="shared" si="1"/>
        <v>-113</v>
      </c>
      <c r="Z21" s="12">
        <f t="shared" si="19"/>
        <v>-113</v>
      </c>
      <c r="AA21" s="11">
        <f t="shared" si="2"/>
        <v>304.59000000000015</v>
      </c>
      <c r="AB21" s="12">
        <f t="shared" si="20"/>
        <v>0</v>
      </c>
      <c r="AC21" s="32">
        <f t="shared" si="21"/>
        <v>-113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92">
        <v>2.6</v>
      </c>
      <c r="AM21" s="85">
        <v>5.7</v>
      </c>
      <c r="AN21" s="85">
        <v>4.47</v>
      </c>
      <c r="AO21" s="18">
        <v>0.88</v>
      </c>
      <c r="AP21" s="28">
        <v>0.6100059090013787</v>
      </c>
      <c r="AQ21" s="115">
        <v>2.4</v>
      </c>
      <c r="AR21" s="41">
        <v>5.3</v>
      </c>
      <c r="AS21" s="46">
        <v>4.23</v>
      </c>
      <c r="AT21" s="45">
        <v>0.88</v>
      </c>
      <c r="AU21" s="105">
        <v>0.67</v>
      </c>
      <c r="AV21" s="92">
        <f t="shared" si="8"/>
        <v>-0.20000000000000018</v>
      </c>
      <c r="AW21" s="85">
        <f t="shared" si="8"/>
        <v>-0.40000000000000036</v>
      </c>
      <c r="AX21" s="85">
        <f t="shared" si="8"/>
        <v>-0.23999999999999932</v>
      </c>
      <c r="AY21" s="18">
        <f t="shared" si="8"/>
        <v>0</v>
      </c>
      <c r="AZ21" s="28">
        <f t="shared" si="8"/>
        <v>0.0599940909986213</v>
      </c>
      <c r="BA21" s="134" t="s">
        <v>15</v>
      </c>
      <c r="BB21" s="123"/>
      <c r="BC21" s="142">
        <v>75</v>
      </c>
      <c r="BD21" s="86">
        <v>70</v>
      </c>
      <c r="BE21" s="145">
        <f t="shared" si="9"/>
        <v>-5</v>
      </c>
      <c r="BF21" s="149"/>
      <c r="BG21" s="89">
        <f t="shared" si="10"/>
        <v>60.518631070983815</v>
      </c>
      <c r="BH21" s="86">
        <f t="shared" si="11"/>
        <v>-9.481368929016185</v>
      </c>
      <c r="BI21" s="243">
        <f t="shared" si="12"/>
        <v>-14.481368929016185</v>
      </c>
      <c r="BJ21" s="185"/>
      <c r="BK21" s="277"/>
      <c r="BL21" s="278"/>
      <c r="BM21" s="134" t="s">
        <v>15</v>
      </c>
      <c r="BN21" s="123"/>
      <c r="BO21" s="142">
        <v>84</v>
      </c>
      <c r="BP21" s="234">
        <f>((BO21*AS21)/AT21)/365</f>
        <v>1.1062266500622666</v>
      </c>
      <c r="BQ21" s="142">
        <v>179</v>
      </c>
      <c r="BR21" s="233">
        <f t="shared" si="22"/>
        <v>2.3573163138231634</v>
      </c>
      <c r="BS21" s="356"/>
      <c r="BT21" s="378"/>
      <c r="BU21" s="378"/>
      <c r="BV21" s="378"/>
      <c r="BW21" s="378"/>
      <c r="BX21" s="378"/>
      <c r="BY21" s="358"/>
      <c r="BZ21" s="134" t="s">
        <v>15</v>
      </c>
      <c r="CA21" s="123"/>
      <c r="CB21" s="387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9"/>
      <c r="CQ21" s="390"/>
    </row>
    <row r="22" spans="1:95" ht="12.75" customHeight="1">
      <c r="A22" s="122" t="s">
        <v>16</v>
      </c>
      <c r="B22" s="4"/>
      <c r="C22" s="67">
        <v>215</v>
      </c>
      <c r="D22" s="12">
        <v>65</v>
      </c>
      <c r="E22" s="12">
        <f t="shared" si="3"/>
        <v>280</v>
      </c>
      <c r="F22" s="12">
        <v>0</v>
      </c>
      <c r="G22" s="12">
        <f t="shared" si="14"/>
        <v>65</v>
      </c>
      <c r="H22" s="12">
        <v>7</v>
      </c>
      <c r="I22" s="12">
        <f t="shared" si="15"/>
        <v>222</v>
      </c>
      <c r="J22" s="32">
        <f t="shared" si="13"/>
        <v>287</v>
      </c>
      <c r="K22" s="118"/>
      <c r="L22" s="67">
        <f t="shared" si="4"/>
        <v>142.07999999999998</v>
      </c>
      <c r="M22" s="12">
        <v>65</v>
      </c>
      <c r="N22" s="12">
        <f t="shared" si="5"/>
        <v>207.07999999999998</v>
      </c>
      <c r="O22" s="12">
        <v>0</v>
      </c>
      <c r="P22" s="12">
        <f t="shared" si="16"/>
        <v>65</v>
      </c>
      <c r="Q22" s="12">
        <f t="shared" si="6"/>
        <v>79.92</v>
      </c>
      <c r="R22" s="12">
        <f t="shared" si="17"/>
        <v>222</v>
      </c>
      <c r="S22" s="32">
        <f t="shared" si="18"/>
        <v>287</v>
      </c>
      <c r="T22" s="122" t="s">
        <v>16</v>
      </c>
      <c r="U22" s="126"/>
      <c r="V22" s="67">
        <f t="shared" si="0"/>
        <v>-72.92000000000002</v>
      </c>
      <c r="W22" s="11">
        <f t="shared" si="0"/>
        <v>0</v>
      </c>
      <c r="X22" s="12">
        <f t="shared" si="7"/>
        <v>-72.92000000000002</v>
      </c>
      <c r="Y22" s="11">
        <f t="shared" si="1"/>
        <v>0</v>
      </c>
      <c r="Z22" s="12">
        <f t="shared" si="19"/>
        <v>0</v>
      </c>
      <c r="AA22" s="11">
        <f t="shared" si="2"/>
        <v>72.92</v>
      </c>
      <c r="AB22" s="12">
        <f t="shared" si="20"/>
        <v>0</v>
      </c>
      <c r="AC22" s="32">
        <f t="shared" si="21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92">
        <v>13.2</v>
      </c>
      <c r="AM22" s="85">
        <v>12.7</v>
      </c>
      <c r="AN22" s="85">
        <v>13.1</v>
      </c>
      <c r="AO22" s="18">
        <v>0.82</v>
      </c>
      <c r="AP22" s="28">
        <v>0.03153153153153153</v>
      </c>
      <c r="AQ22" s="115">
        <v>13.1</v>
      </c>
      <c r="AR22" s="41">
        <v>12</v>
      </c>
      <c r="AS22" s="39">
        <v>12.9</v>
      </c>
      <c r="AT22" s="57">
        <v>0.85</v>
      </c>
      <c r="AU22" s="37">
        <v>0.36</v>
      </c>
      <c r="AV22" s="92">
        <f t="shared" si="8"/>
        <v>-0.09999999999999964</v>
      </c>
      <c r="AW22" s="85">
        <f t="shared" si="8"/>
        <v>-0.6999999999999993</v>
      </c>
      <c r="AX22" s="85">
        <f t="shared" si="8"/>
        <v>-0.1999999999999993</v>
      </c>
      <c r="AY22" s="18">
        <f t="shared" si="8"/>
        <v>0.030000000000000027</v>
      </c>
      <c r="AZ22" s="28">
        <f t="shared" si="8"/>
        <v>0.32846846846846844</v>
      </c>
      <c r="BA22" s="134" t="s">
        <v>16</v>
      </c>
      <c r="BB22" s="123"/>
      <c r="BC22" s="142">
        <v>12</v>
      </c>
      <c r="BD22" s="86">
        <v>0</v>
      </c>
      <c r="BE22" s="145">
        <f t="shared" si="9"/>
        <v>-12</v>
      </c>
      <c r="BF22" s="149"/>
      <c r="BG22" s="89">
        <f t="shared" si="10"/>
        <v>8.610256244963738</v>
      </c>
      <c r="BH22" s="86">
        <f t="shared" si="11"/>
        <v>8.610256244963738</v>
      </c>
      <c r="BI22" s="243">
        <f t="shared" si="12"/>
        <v>-3.389743755036262</v>
      </c>
      <c r="BJ22" s="185"/>
      <c r="BK22" s="277"/>
      <c r="BL22" s="278"/>
      <c r="BM22" s="134" t="s">
        <v>16</v>
      </c>
      <c r="BN22" s="123"/>
      <c r="BO22" s="142"/>
      <c r="BP22" s="234"/>
      <c r="BQ22" s="142">
        <v>4</v>
      </c>
      <c r="BR22" s="233">
        <f t="shared" si="22"/>
        <v>0.16631748589846898</v>
      </c>
      <c r="BS22" s="356"/>
      <c r="BT22" s="378"/>
      <c r="BU22" s="378"/>
      <c r="BV22" s="378"/>
      <c r="BW22" s="378"/>
      <c r="BX22" s="378"/>
      <c r="BY22" s="358"/>
      <c r="BZ22" s="134" t="s">
        <v>16</v>
      </c>
      <c r="CA22" s="123"/>
      <c r="CB22" s="387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9"/>
      <c r="CQ22" s="390"/>
    </row>
    <row r="23" spans="1:95" ht="12.75" customHeight="1">
      <c r="A23" s="122" t="s">
        <v>17</v>
      </c>
      <c r="B23" s="4"/>
      <c r="C23" s="67">
        <v>1165</v>
      </c>
      <c r="D23" s="12">
        <v>2616</v>
      </c>
      <c r="E23" s="12">
        <f t="shared" si="3"/>
        <v>3781</v>
      </c>
      <c r="F23" s="12">
        <v>366</v>
      </c>
      <c r="G23" s="12">
        <f t="shared" si="14"/>
        <v>2982</v>
      </c>
      <c r="H23" s="12">
        <v>1165</v>
      </c>
      <c r="I23" s="12">
        <f t="shared" si="15"/>
        <v>2330</v>
      </c>
      <c r="J23" s="32">
        <f t="shared" si="13"/>
        <v>5312</v>
      </c>
      <c r="K23" s="118"/>
      <c r="L23" s="67">
        <f t="shared" si="4"/>
        <v>885.4000000000001</v>
      </c>
      <c r="M23" s="12">
        <v>2616</v>
      </c>
      <c r="N23" s="12">
        <f t="shared" si="5"/>
        <v>3501.4</v>
      </c>
      <c r="O23" s="12">
        <v>0</v>
      </c>
      <c r="P23" s="12">
        <f t="shared" si="16"/>
        <v>2616</v>
      </c>
      <c r="Q23" s="12">
        <f t="shared" si="6"/>
        <v>1444.6</v>
      </c>
      <c r="R23" s="12">
        <f t="shared" si="17"/>
        <v>2330</v>
      </c>
      <c r="S23" s="32">
        <f t="shared" si="18"/>
        <v>4946</v>
      </c>
      <c r="T23" s="122" t="s">
        <v>17</v>
      </c>
      <c r="U23" s="126"/>
      <c r="V23" s="67">
        <f t="shared" si="0"/>
        <v>-279.5999999999999</v>
      </c>
      <c r="W23" s="11">
        <f t="shared" si="0"/>
        <v>0</v>
      </c>
      <c r="X23" s="12">
        <f t="shared" si="7"/>
        <v>-279.5999999999999</v>
      </c>
      <c r="Y23" s="11">
        <f t="shared" si="1"/>
        <v>-366</v>
      </c>
      <c r="Z23" s="12">
        <f t="shared" si="19"/>
        <v>-366</v>
      </c>
      <c r="AA23" s="11">
        <f t="shared" si="2"/>
        <v>279.5999999999999</v>
      </c>
      <c r="AB23" s="12">
        <f t="shared" si="20"/>
        <v>0</v>
      </c>
      <c r="AC23" s="32">
        <f t="shared" si="21"/>
        <v>-366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92">
        <v>3.3</v>
      </c>
      <c r="AM23" s="85">
        <v>8.3</v>
      </c>
      <c r="AN23" s="85">
        <v>6.76</v>
      </c>
      <c r="AO23" s="18">
        <v>0.85</v>
      </c>
      <c r="AP23" s="28">
        <v>0.5</v>
      </c>
      <c r="AQ23" s="115">
        <v>3.1</v>
      </c>
      <c r="AR23" s="41">
        <v>7.9</v>
      </c>
      <c r="AS23" s="40">
        <v>6.62</v>
      </c>
      <c r="AT23" s="48">
        <v>0.85</v>
      </c>
      <c r="AU23" s="37">
        <v>0.62</v>
      </c>
      <c r="AV23" s="92">
        <f t="shared" si="8"/>
        <v>-0.19999999999999973</v>
      </c>
      <c r="AW23" s="85">
        <f t="shared" si="8"/>
        <v>-0.40000000000000036</v>
      </c>
      <c r="AX23" s="85">
        <f t="shared" si="8"/>
        <v>-0.13999999999999968</v>
      </c>
      <c r="AY23" s="18">
        <f t="shared" si="8"/>
        <v>0</v>
      </c>
      <c r="AZ23" s="28">
        <f t="shared" si="8"/>
        <v>0.12</v>
      </c>
      <c r="BA23" s="134" t="s">
        <v>17</v>
      </c>
      <c r="BB23" s="123"/>
      <c r="BC23" s="142">
        <v>84</v>
      </c>
      <c r="BD23" s="86">
        <v>99</v>
      </c>
      <c r="BE23" s="145">
        <f t="shared" si="9"/>
        <v>15</v>
      </c>
      <c r="BF23" s="149"/>
      <c r="BG23" s="89">
        <f t="shared" si="10"/>
        <v>74.71158098307816</v>
      </c>
      <c r="BH23" s="86">
        <f t="shared" si="11"/>
        <v>-24.288419016921836</v>
      </c>
      <c r="BI23" s="243">
        <f t="shared" si="12"/>
        <v>-9.288419016921836</v>
      </c>
      <c r="BJ23" s="185"/>
      <c r="BK23" s="277"/>
      <c r="BL23" s="278"/>
      <c r="BM23" s="134" t="s">
        <v>17</v>
      </c>
      <c r="BN23" s="123"/>
      <c r="BO23" s="142"/>
      <c r="BP23" s="234"/>
      <c r="BQ23" s="142">
        <v>72</v>
      </c>
      <c r="BR23" s="233">
        <f t="shared" si="22"/>
        <v>1.5363094278807414</v>
      </c>
      <c r="BS23" s="356"/>
      <c r="BT23" s="378"/>
      <c r="BU23" s="378"/>
      <c r="BV23" s="378"/>
      <c r="BW23" s="378"/>
      <c r="BX23" s="378"/>
      <c r="BY23" s="358"/>
      <c r="BZ23" s="134" t="s">
        <v>17</v>
      </c>
      <c r="CA23" s="123"/>
      <c r="CB23" s="387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9"/>
      <c r="CQ23" s="390"/>
    </row>
    <row r="24" spans="1:95" ht="13.5" customHeight="1" thickBot="1">
      <c r="A24" s="122" t="s">
        <v>18</v>
      </c>
      <c r="B24" s="4"/>
      <c r="C24" s="67">
        <v>46</v>
      </c>
      <c r="D24" s="12">
        <v>1053</v>
      </c>
      <c r="E24" s="12">
        <f t="shared" si="3"/>
        <v>1099</v>
      </c>
      <c r="F24" s="12">
        <v>131</v>
      </c>
      <c r="G24" s="12">
        <f t="shared" si="14"/>
        <v>1184</v>
      </c>
      <c r="H24" s="12">
        <v>1101</v>
      </c>
      <c r="I24" s="12">
        <f t="shared" si="15"/>
        <v>1147</v>
      </c>
      <c r="J24" s="32">
        <f t="shared" si="13"/>
        <v>2331</v>
      </c>
      <c r="K24" s="118"/>
      <c r="L24" s="67">
        <f t="shared" si="4"/>
        <v>34.41000000000008</v>
      </c>
      <c r="M24" s="12">
        <v>1053</v>
      </c>
      <c r="N24" s="12">
        <f t="shared" si="5"/>
        <v>1087.41</v>
      </c>
      <c r="O24" s="12">
        <v>0</v>
      </c>
      <c r="P24" s="12">
        <f t="shared" si="16"/>
        <v>1053</v>
      </c>
      <c r="Q24" s="12">
        <f t="shared" si="6"/>
        <v>1112.59</v>
      </c>
      <c r="R24" s="12">
        <f t="shared" si="17"/>
        <v>1147</v>
      </c>
      <c r="S24" s="32">
        <f t="shared" si="18"/>
        <v>2200</v>
      </c>
      <c r="T24" s="122" t="s">
        <v>18</v>
      </c>
      <c r="U24" s="126"/>
      <c r="V24" s="67">
        <f t="shared" si="0"/>
        <v>-11.589999999999918</v>
      </c>
      <c r="W24" s="11">
        <f t="shared" si="0"/>
        <v>0</v>
      </c>
      <c r="X24" s="12">
        <f t="shared" si="7"/>
        <v>-11.589999999999918</v>
      </c>
      <c r="Y24" s="11">
        <f t="shared" si="1"/>
        <v>-131</v>
      </c>
      <c r="Z24" s="12">
        <f t="shared" si="19"/>
        <v>-131</v>
      </c>
      <c r="AA24" s="11">
        <f t="shared" si="2"/>
        <v>11.589999999999918</v>
      </c>
      <c r="AB24" s="12">
        <f t="shared" si="20"/>
        <v>0</v>
      </c>
      <c r="AC24" s="32">
        <f t="shared" si="21"/>
        <v>-131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92">
        <v>4</v>
      </c>
      <c r="AM24" s="85">
        <v>7.5</v>
      </c>
      <c r="AN24" s="85">
        <v>7.33</v>
      </c>
      <c r="AO24" s="18">
        <v>0.73</v>
      </c>
      <c r="AP24" s="28">
        <v>0.959895379250218</v>
      </c>
      <c r="AQ24" s="115">
        <v>3.7</v>
      </c>
      <c r="AR24" s="41">
        <v>7.1</v>
      </c>
      <c r="AS24" s="40">
        <v>6.98</v>
      </c>
      <c r="AT24" s="58">
        <v>0.8</v>
      </c>
      <c r="AU24" s="37">
        <v>0.97</v>
      </c>
      <c r="AV24" s="92">
        <f t="shared" si="8"/>
        <v>-0.2999999999999998</v>
      </c>
      <c r="AW24" s="85">
        <f t="shared" si="8"/>
        <v>-0.40000000000000036</v>
      </c>
      <c r="AX24" s="85">
        <f t="shared" si="8"/>
        <v>-0.34999999999999964</v>
      </c>
      <c r="AY24" s="18">
        <f t="shared" si="8"/>
        <v>0.07000000000000006</v>
      </c>
      <c r="AZ24" s="28">
        <f t="shared" si="8"/>
        <v>0.010104620749782023</v>
      </c>
      <c r="BA24" s="134" t="s">
        <v>18</v>
      </c>
      <c r="BB24" s="123"/>
      <c r="BC24" s="142">
        <v>30</v>
      </c>
      <c r="BD24" s="86">
        <v>30</v>
      </c>
      <c r="BE24" s="145">
        <f t="shared" si="9"/>
        <v>0</v>
      </c>
      <c r="BF24" s="149"/>
      <c r="BG24" s="89">
        <f t="shared" si="10"/>
        <v>25.99356780821918</v>
      </c>
      <c r="BH24" s="86">
        <f t="shared" si="11"/>
        <v>-4.006432191780821</v>
      </c>
      <c r="BI24" s="243">
        <f t="shared" si="12"/>
        <v>-4.006432191780821</v>
      </c>
      <c r="BJ24" s="185"/>
      <c r="BK24" s="277"/>
      <c r="BL24" s="278"/>
      <c r="BM24" s="134" t="s">
        <v>18</v>
      </c>
      <c r="BN24" s="123"/>
      <c r="BO24" s="142"/>
      <c r="BP24" s="234"/>
      <c r="BQ24" s="142">
        <v>-11</v>
      </c>
      <c r="BR24" s="233">
        <f t="shared" si="22"/>
        <v>-0.26294520547945205</v>
      </c>
      <c r="BS24" s="356"/>
      <c r="BT24" s="378"/>
      <c r="BU24" s="378"/>
      <c r="BV24" s="378"/>
      <c r="BW24" s="378"/>
      <c r="BX24" s="378"/>
      <c r="BY24" s="358"/>
      <c r="BZ24" s="134" t="s">
        <v>18</v>
      </c>
      <c r="CA24" s="123"/>
      <c r="CB24" s="387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9"/>
      <c r="CQ24" s="390"/>
    </row>
    <row r="25" spans="1:95" ht="13.5" customHeight="1" thickBot="1">
      <c r="A25" s="122" t="s">
        <v>19</v>
      </c>
      <c r="B25" s="4"/>
      <c r="C25" s="67">
        <v>832</v>
      </c>
      <c r="D25" s="12">
        <v>1460</v>
      </c>
      <c r="E25" s="12">
        <f t="shared" si="3"/>
        <v>2292</v>
      </c>
      <c r="F25" s="12">
        <v>70</v>
      </c>
      <c r="G25" s="12">
        <f t="shared" si="14"/>
        <v>1530</v>
      </c>
      <c r="H25" s="12">
        <v>158</v>
      </c>
      <c r="I25" s="12">
        <f t="shared" si="15"/>
        <v>990</v>
      </c>
      <c r="J25" s="32">
        <f t="shared" si="13"/>
        <v>2520</v>
      </c>
      <c r="K25" s="118"/>
      <c r="L25" s="67">
        <f t="shared" si="4"/>
        <v>574.2</v>
      </c>
      <c r="M25" s="12">
        <v>1460</v>
      </c>
      <c r="N25" s="12">
        <f t="shared" si="5"/>
        <v>2034.2</v>
      </c>
      <c r="O25" s="12">
        <v>0</v>
      </c>
      <c r="P25" s="12">
        <f t="shared" si="16"/>
        <v>1460</v>
      </c>
      <c r="Q25" s="12">
        <f t="shared" si="6"/>
        <v>415.8</v>
      </c>
      <c r="R25" s="12">
        <f t="shared" si="17"/>
        <v>990</v>
      </c>
      <c r="S25" s="32">
        <f t="shared" si="18"/>
        <v>2450</v>
      </c>
      <c r="T25" s="122" t="s">
        <v>19</v>
      </c>
      <c r="U25" s="126"/>
      <c r="V25" s="67">
        <f t="shared" si="0"/>
        <v>-257.79999999999995</v>
      </c>
      <c r="W25" s="11">
        <f t="shared" si="0"/>
        <v>0</v>
      </c>
      <c r="X25" s="12">
        <f t="shared" si="7"/>
        <v>-257.79999999999995</v>
      </c>
      <c r="Y25" s="11">
        <f t="shared" si="1"/>
        <v>-70</v>
      </c>
      <c r="Z25" s="12">
        <f t="shared" si="19"/>
        <v>-70</v>
      </c>
      <c r="AA25" s="11">
        <f t="shared" si="2"/>
        <v>257.8</v>
      </c>
      <c r="AB25" s="12">
        <f t="shared" si="20"/>
        <v>0</v>
      </c>
      <c r="AC25" s="32">
        <f t="shared" si="21"/>
        <v>-70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92">
        <v>6.6</v>
      </c>
      <c r="AM25" s="85">
        <v>9.8</v>
      </c>
      <c r="AN25" s="85">
        <v>8.67</v>
      </c>
      <c r="AO25" s="18">
        <v>0.9</v>
      </c>
      <c r="AP25" s="28">
        <v>0.1595959595959596</v>
      </c>
      <c r="AQ25" s="115">
        <v>5.4</v>
      </c>
      <c r="AR25" s="41">
        <v>9.2</v>
      </c>
      <c r="AS25" s="137">
        <v>8.16</v>
      </c>
      <c r="AT25" s="45">
        <v>0.9</v>
      </c>
      <c r="AU25" s="105">
        <v>0.42</v>
      </c>
      <c r="AV25" s="92">
        <f t="shared" si="8"/>
        <v>-1.1999999999999993</v>
      </c>
      <c r="AW25" s="85">
        <f t="shared" si="8"/>
        <v>-0.6000000000000014</v>
      </c>
      <c r="AX25" s="85">
        <f t="shared" si="8"/>
        <v>-0.5099999999999998</v>
      </c>
      <c r="AY25" s="18">
        <f t="shared" si="8"/>
        <v>0</v>
      </c>
      <c r="AZ25" s="28">
        <f t="shared" si="8"/>
        <v>0.2604040404040404</v>
      </c>
      <c r="BA25" s="134" t="s">
        <v>19</v>
      </c>
      <c r="BB25" s="123"/>
      <c r="BC25" s="142">
        <v>63</v>
      </c>
      <c r="BD25" s="86">
        <v>69</v>
      </c>
      <c r="BE25" s="145">
        <f t="shared" si="9"/>
        <v>6</v>
      </c>
      <c r="BF25" s="149"/>
      <c r="BG25" s="89">
        <f t="shared" si="10"/>
        <v>50.529899543378995</v>
      </c>
      <c r="BH25" s="86">
        <f t="shared" si="11"/>
        <v>-18.470100456621005</v>
      </c>
      <c r="BI25" s="243">
        <f t="shared" si="12"/>
        <v>-12.470100456621005</v>
      </c>
      <c r="BJ25" s="185"/>
      <c r="BK25" s="277"/>
      <c r="BL25" s="278"/>
      <c r="BM25" s="134" t="s">
        <v>19</v>
      </c>
      <c r="BN25" s="123"/>
      <c r="BO25" s="142"/>
      <c r="BP25" s="234"/>
      <c r="BQ25" s="142">
        <v>40</v>
      </c>
      <c r="BR25" s="233">
        <f t="shared" si="22"/>
        <v>0.9936073059360729</v>
      </c>
      <c r="BS25" s="356"/>
      <c r="BT25" s="378"/>
      <c r="BU25" s="378"/>
      <c r="BV25" s="378"/>
      <c r="BW25" s="378"/>
      <c r="BX25" s="378"/>
      <c r="BY25" s="358"/>
      <c r="BZ25" s="134" t="s">
        <v>19</v>
      </c>
      <c r="CA25" s="123"/>
      <c r="CB25" s="387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9"/>
      <c r="CQ25" s="390"/>
    </row>
    <row r="26" spans="1:95" ht="12.75" customHeight="1">
      <c r="A26" s="122" t="s">
        <v>20</v>
      </c>
      <c r="B26" s="4"/>
      <c r="C26" s="67">
        <v>487</v>
      </c>
      <c r="D26" s="12">
        <v>313</v>
      </c>
      <c r="E26" s="12">
        <f t="shared" si="3"/>
        <v>800</v>
      </c>
      <c r="F26" s="12">
        <v>7</v>
      </c>
      <c r="G26" s="12">
        <f t="shared" si="14"/>
        <v>320</v>
      </c>
      <c r="H26" s="12">
        <v>701</v>
      </c>
      <c r="I26" s="12">
        <f t="shared" si="15"/>
        <v>1188</v>
      </c>
      <c r="J26" s="32">
        <f t="shared" si="13"/>
        <v>1508</v>
      </c>
      <c r="K26" s="118"/>
      <c r="L26" s="67">
        <f t="shared" si="4"/>
        <v>368.2800000000001</v>
      </c>
      <c r="M26" s="12">
        <v>313</v>
      </c>
      <c r="N26" s="12">
        <f t="shared" si="5"/>
        <v>681.2800000000001</v>
      </c>
      <c r="O26" s="12">
        <v>0</v>
      </c>
      <c r="P26" s="12">
        <f t="shared" si="16"/>
        <v>313</v>
      </c>
      <c r="Q26" s="12">
        <f t="shared" si="6"/>
        <v>819.7199999999999</v>
      </c>
      <c r="R26" s="12">
        <f t="shared" si="17"/>
        <v>1188</v>
      </c>
      <c r="S26" s="32">
        <f t="shared" si="18"/>
        <v>1501</v>
      </c>
      <c r="T26" s="122" t="s">
        <v>20</v>
      </c>
      <c r="U26" s="126"/>
      <c r="V26" s="67">
        <f t="shared" si="0"/>
        <v>-118.71999999999991</v>
      </c>
      <c r="W26" s="11">
        <f t="shared" si="0"/>
        <v>0</v>
      </c>
      <c r="X26" s="12">
        <f t="shared" si="7"/>
        <v>-118.71999999999991</v>
      </c>
      <c r="Y26" s="11">
        <f t="shared" si="1"/>
        <v>-7</v>
      </c>
      <c r="Z26" s="12">
        <f t="shared" si="19"/>
        <v>-7</v>
      </c>
      <c r="AA26" s="11">
        <f t="shared" si="2"/>
        <v>118.71999999999991</v>
      </c>
      <c r="AB26" s="12">
        <f t="shared" si="20"/>
        <v>0</v>
      </c>
      <c r="AC26" s="32">
        <f t="shared" si="21"/>
        <v>-7</v>
      </c>
      <c r="AD26" s="118"/>
      <c r="AE26" s="72"/>
      <c r="AI26" s="73"/>
      <c r="AJ26" s="134" t="s">
        <v>20</v>
      </c>
      <c r="AK26" s="123"/>
      <c r="AL26" s="92">
        <v>8.7</v>
      </c>
      <c r="AM26" s="85">
        <v>13.3</v>
      </c>
      <c r="AN26" s="85">
        <v>10.53</v>
      </c>
      <c r="AO26" s="18">
        <v>0.77</v>
      </c>
      <c r="AP26" s="28">
        <v>0.5900673400673401</v>
      </c>
      <c r="AQ26" s="115">
        <v>8.3</v>
      </c>
      <c r="AR26" s="41">
        <v>11.8</v>
      </c>
      <c r="AS26" s="47">
        <v>10.2</v>
      </c>
      <c r="AT26" s="57">
        <v>0.85</v>
      </c>
      <c r="AU26" s="37">
        <v>0.69</v>
      </c>
      <c r="AV26" s="92">
        <f t="shared" si="8"/>
        <v>-0.3999999999999986</v>
      </c>
      <c r="AW26" s="85">
        <f t="shared" si="8"/>
        <v>-1.5</v>
      </c>
      <c r="AX26" s="85">
        <f t="shared" si="8"/>
        <v>-0.33000000000000007</v>
      </c>
      <c r="AY26" s="18">
        <f t="shared" si="8"/>
        <v>0.07999999999999996</v>
      </c>
      <c r="AZ26" s="28">
        <f t="shared" si="8"/>
        <v>0.09993265993265987</v>
      </c>
      <c r="BA26" s="134" t="s">
        <v>20</v>
      </c>
      <c r="BB26" s="123"/>
      <c r="BC26" s="142">
        <v>32</v>
      </c>
      <c r="BD26" s="86">
        <v>23</v>
      </c>
      <c r="BE26" s="145">
        <f t="shared" si="9"/>
        <v>-9</v>
      </c>
      <c r="BF26" s="149"/>
      <c r="BG26" s="89">
        <f t="shared" si="10"/>
        <v>22.39824657534247</v>
      </c>
      <c r="BH26" s="86">
        <f t="shared" si="11"/>
        <v>-0.6017534246575309</v>
      </c>
      <c r="BI26" s="243">
        <f t="shared" si="12"/>
        <v>-9.601753424657531</v>
      </c>
      <c r="BJ26" s="185"/>
      <c r="BK26" s="277"/>
      <c r="BL26" s="278"/>
      <c r="BM26" s="134" t="s">
        <v>20</v>
      </c>
      <c r="BN26" s="123"/>
      <c r="BO26" s="142"/>
      <c r="BP26" s="234"/>
      <c r="BQ26" s="142">
        <v>20</v>
      </c>
      <c r="BR26" s="233">
        <f t="shared" si="22"/>
        <v>0.6575342465753424</v>
      </c>
      <c r="BS26" s="356"/>
      <c r="BT26" s="378"/>
      <c r="BU26" s="378"/>
      <c r="BV26" s="378"/>
      <c r="BW26" s="378"/>
      <c r="BX26" s="378"/>
      <c r="BY26" s="358"/>
      <c r="BZ26" s="134" t="s">
        <v>20</v>
      </c>
      <c r="CA26" s="123"/>
      <c r="CB26" s="387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9"/>
      <c r="CQ26" s="390"/>
    </row>
    <row r="27" spans="1:95" ht="12.75" customHeight="1">
      <c r="A27" s="122" t="s">
        <v>21</v>
      </c>
      <c r="B27" s="4"/>
      <c r="C27" s="67"/>
      <c r="D27" s="12"/>
      <c r="E27" s="12">
        <f t="shared" si="3"/>
        <v>0</v>
      </c>
      <c r="F27" s="12"/>
      <c r="G27" s="12">
        <f t="shared" si="14"/>
        <v>0</v>
      </c>
      <c r="H27" s="12"/>
      <c r="I27" s="12">
        <f t="shared" si="15"/>
        <v>0</v>
      </c>
      <c r="J27" s="32">
        <f t="shared" si="13"/>
        <v>0</v>
      </c>
      <c r="K27" s="118"/>
      <c r="L27" s="67">
        <f t="shared" si="4"/>
        <v>0</v>
      </c>
      <c r="M27" s="12"/>
      <c r="N27" s="12">
        <f t="shared" si="5"/>
        <v>0</v>
      </c>
      <c r="O27" s="12">
        <v>0</v>
      </c>
      <c r="P27" s="12">
        <f t="shared" si="16"/>
        <v>0</v>
      </c>
      <c r="Q27" s="12">
        <f t="shared" si="6"/>
        <v>0</v>
      </c>
      <c r="R27" s="12">
        <f t="shared" si="17"/>
        <v>0</v>
      </c>
      <c r="S27" s="32">
        <f t="shared" si="18"/>
        <v>0</v>
      </c>
      <c r="T27" s="122" t="s">
        <v>21</v>
      </c>
      <c r="U27" s="126"/>
      <c r="V27" s="67">
        <f t="shared" si="0"/>
        <v>0</v>
      </c>
      <c r="W27" s="11">
        <f t="shared" si="0"/>
        <v>0</v>
      </c>
      <c r="X27" s="12">
        <f t="shared" si="7"/>
        <v>0</v>
      </c>
      <c r="Y27" s="11">
        <f t="shared" si="1"/>
        <v>0</v>
      </c>
      <c r="Z27" s="12">
        <f t="shared" si="19"/>
        <v>0</v>
      </c>
      <c r="AA27" s="11">
        <f t="shared" si="2"/>
        <v>0</v>
      </c>
      <c r="AB27" s="12">
        <f t="shared" si="20"/>
        <v>0</v>
      </c>
      <c r="AC27" s="32">
        <f t="shared" si="21"/>
        <v>0</v>
      </c>
      <c r="AD27" s="118"/>
      <c r="AE27" s="72"/>
      <c r="AI27" s="73"/>
      <c r="AJ27" s="134" t="s">
        <v>21</v>
      </c>
      <c r="AK27" s="123"/>
      <c r="AL27" s="92"/>
      <c r="AM27" s="85"/>
      <c r="AN27" s="85"/>
      <c r="AO27" s="18"/>
      <c r="AP27" s="28"/>
      <c r="AQ27" s="115"/>
      <c r="AR27" s="41"/>
      <c r="AS27" s="25"/>
      <c r="AT27" s="54"/>
      <c r="AU27" s="103"/>
      <c r="AV27" s="92"/>
      <c r="AW27" s="85"/>
      <c r="AX27" s="85"/>
      <c r="AY27" s="18"/>
      <c r="AZ27" s="28"/>
      <c r="BA27" s="134" t="s">
        <v>21</v>
      </c>
      <c r="BB27" s="123"/>
      <c r="BC27" s="142"/>
      <c r="BD27" s="86"/>
      <c r="BE27" s="145"/>
      <c r="BF27" s="149"/>
      <c r="BG27" s="89"/>
      <c r="BH27" s="86"/>
      <c r="BI27" s="243"/>
      <c r="BJ27" s="185"/>
      <c r="BK27" s="277"/>
      <c r="BL27" s="278"/>
      <c r="BM27" s="134" t="s">
        <v>21</v>
      </c>
      <c r="BN27" s="123"/>
      <c r="BO27" s="142"/>
      <c r="BP27" s="234"/>
      <c r="BQ27" s="142"/>
      <c r="BR27" s="233"/>
      <c r="BS27" s="356"/>
      <c r="BT27" s="378"/>
      <c r="BU27" s="378"/>
      <c r="BV27" s="378"/>
      <c r="BW27" s="378"/>
      <c r="BX27" s="378"/>
      <c r="BY27" s="358"/>
      <c r="BZ27" s="134" t="s">
        <v>21</v>
      </c>
      <c r="CA27" s="123"/>
      <c r="CB27" s="387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9"/>
      <c r="CQ27" s="390"/>
    </row>
    <row r="28" spans="1:95" ht="12.75" customHeight="1">
      <c r="A28" s="122" t="s">
        <v>22</v>
      </c>
      <c r="B28" s="4"/>
      <c r="C28" s="67">
        <v>2091</v>
      </c>
      <c r="D28" s="12">
        <v>1220</v>
      </c>
      <c r="E28" s="12">
        <f t="shared" si="3"/>
        <v>3311</v>
      </c>
      <c r="F28" s="12">
        <v>232</v>
      </c>
      <c r="G28" s="12">
        <f t="shared" si="14"/>
        <v>1452</v>
      </c>
      <c r="H28" s="12">
        <v>4880</v>
      </c>
      <c r="I28" s="12">
        <f t="shared" si="15"/>
        <v>6971</v>
      </c>
      <c r="J28" s="32">
        <f t="shared" si="13"/>
        <v>8423</v>
      </c>
      <c r="K28" s="118"/>
      <c r="L28" s="67">
        <f t="shared" si="4"/>
        <v>1812.46</v>
      </c>
      <c r="M28" s="12">
        <v>1220</v>
      </c>
      <c r="N28" s="12">
        <f t="shared" si="5"/>
        <v>3032.46</v>
      </c>
      <c r="O28" s="12">
        <v>0</v>
      </c>
      <c r="P28" s="12">
        <f t="shared" si="16"/>
        <v>1220</v>
      </c>
      <c r="Q28" s="12">
        <f t="shared" si="6"/>
        <v>5158.54</v>
      </c>
      <c r="R28" s="12">
        <f t="shared" si="17"/>
        <v>6971</v>
      </c>
      <c r="S28" s="32">
        <f t="shared" si="18"/>
        <v>8191</v>
      </c>
      <c r="T28" s="122" t="s">
        <v>22</v>
      </c>
      <c r="U28" s="126"/>
      <c r="V28" s="67">
        <f t="shared" si="0"/>
        <v>-278.53999999999996</v>
      </c>
      <c r="W28" s="11">
        <f t="shared" si="0"/>
        <v>0</v>
      </c>
      <c r="X28" s="12">
        <f t="shared" si="7"/>
        <v>-278.53999999999996</v>
      </c>
      <c r="Y28" s="11">
        <f t="shared" si="1"/>
        <v>-232</v>
      </c>
      <c r="Z28" s="12">
        <f t="shared" si="19"/>
        <v>-232</v>
      </c>
      <c r="AA28" s="11">
        <f t="shared" si="2"/>
        <v>278.53999999999996</v>
      </c>
      <c r="AB28" s="12">
        <f t="shared" si="20"/>
        <v>0</v>
      </c>
      <c r="AC28" s="32">
        <f t="shared" si="21"/>
        <v>-232</v>
      </c>
      <c r="AD28" s="118"/>
      <c r="AE28" s="72"/>
      <c r="AI28" s="73"/>
      <c r="AJ28" s="134" t="s">
        <v>22</v>
      </c>
      <c r="AK28" s="123"/>
      <c r="AL28" s="92">
        <v>3.7</v>
      </c>
      <c r="AM28" s="85">
        <v>3.5</v>
      </c>
      <c r="AN28" s="85">
        <v>3.63</v>
      </c>
      <c r="AO28" s="18">
        <v>0.54</v>
      </c>
      <c r="AP28" s="28">
        <v>0.7000430354325061</v>
      </c>
      <c r="AQ28" s="115">
        <v>3.4</v>
      </c>
      <c r="AR28" s="41">
        <v>3.2</v>
      </c>
      <c r="AS28" s="39">
        <v>3.43</v>
      </c>
      <c r="AT28" s="48">
        <v>0.75</v>
      </c>
      <c r="AU28" s="37">
        <v>0.74</v>
      </c>
      <c r="AV28" s="92">
        <f t="shared" si="8"/>
        <v>-0.30000000000000027</v>
      </c>
      <c r="AW28" s="85">
        <f t="shared" si="8"/>
        <v>-0.2999999999999998</v>
      </c>
      <c r="AX28" s="85">
        <f t="shared" si="8"/>
        <v>-0.19999999999999973</v>
      </c>
      <c r="AY28" s="18">
        <f t="shared" si="8"/>
        <v>0.20999999999999996</v>
      </c>
      <c r="AZ28" s="28">
        <f t="shared" si="8"/>
        <v>0.03995696456749387</v>
      </c>
      <c r="BA28" s="134" t="s">
        <v>22</v>
      </c>
      <c r="BB28" s="123"/>
      <c r="BC28" s="142">
        <v>61</v>
      </c>
      <c r="BD28" s="86">
        <v>33</v>
      </c>
      <c r="BE28" s="145">
        <f t="shared" si="9"/>
        <v>-28</v>
      </c>
      <c r="BF28" s="149"/>
      <c r="BG28" s="89">
        <f t="shared" si="10"/>
        <v>37.99575452054795</v>
      </c>
      <c r="BH28" s="86">
        <f t="shared" si="11"/>
        <v>4.995754520547948</v>
      </c>
      <c r="BI28" s="243">
        <f t="shared" si="12"/>
        <v>-23.004245479452052</v>
      </c>
      <c r="BJ28" s="185"/>
      <c r="BK28" s="277"/>
      <c r="BL28" s="278"/>
      <c r="BM28" s="134" t="s">
        <v>22</v>
      </c>
      <c r="BN28" s="123"/>
      <c r="BO28" s="142"/>
      <c r="BP28" s="234"/>
      <c r="BQ28" s="142">
        <v>-109</v>
      </c>
      <c r="BR28" s="233">
        <f>((BQ28*AS28)/AT28)/365</f>
        <v>-1.3657351598173517</v>
      </c>
      <c r="BS28" s="356"/>
      <c r="BT28" s="378"/>
      <c r="BU28" s="378"/>
      <c r="BV28" s="378"/>
      <c r="BW28" s="378"/>
      <c r="BX28" s="378"/>
      <c r="BY28" s="358"/>
      <c r="BZ28" s="134" t="s">
        <v>22</v>
      </c>
      <c r="CA28" s="123"/>
      <c r="CB28" s="387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9"/>
      <c r="CQ28" s="390"/>
    </row>
    <row r="29" spans="1:95" ht="12.75" customHeight="1">
      <c r="A29" s="122" t="s">
        <v>23</v>
      </c>
      <c r="B29" s="4"/>
      <c r="C29" s="67"/>
      <c r="D29" s="12"/>
      <c r="E29" s="12">
        <f t="shared" si="3"/>
        <v>0</v>
      </c>
      <c r="F29" s="12"/>
      <c r="G29" s="12">
        <f t="shared" si="14"/>
        <v>0</v>
      </c>
      <c r="H29" s="12"/>
      <c r="I29" s="12">
        <f t="shared" si="15"/>
        <v>0</v>
      </c>
      <c r="J29" s="32">
        <f t="shared" si="13"/>
        <v>0</v>
      </c>
      <c r="K29" s="118"/>
      <c r="L29" s="67">
        <f t="shared" si="4"/>
        <v>0</v>
      </c>
      <c r="M29" s="12"/>
      <c r="N29" s="12">
        <f t="shared" si="5"/>
        <v>0</v>
      </c>
      <c r="O29" s="12">
        <v>0</v>
      </c>
      <c r="P29" s="12">
        <f t="shared" si="16"/>
        <v>0</v>
      </c>
      <c r="Q29" s="12">
        <f t="shared" si="6"/>
        <v>0</v>
      </c>
      <c r="R29" s="12">
        <f t="shared" si="17"/>
        <v>0</v>
      </c>
      <c r="S29" s="32">
        <f t="shared" si="18"/>
        <v>0</v>
      </c>
      <c r="T29" s="122" t="s">
        <v>23</v>
      </c>
      <c r="U29" s="126"/>
      <c r="V29" s="67">
        <f t="shared" si="0"/>
        <v>0</v>
      </c>
      <c r="W29" s="11">
        <f t="shared" si="0"/>
        <v>0</v>
      </c>
      <c r="X29" s="12">
        <f t="shared" si="7"/>
        <v>0</v>
      </c>
      <c r="Y29" s="11">
        <f t="shared" si="1"/>
        <v>0</v>
      </c>
      <c r="Z29" s="12">
        <f t="shared" si="19"/>
        <v>0</v>
      </c>
      <c r="AA29" s="11">
        <f t="shared" si="2"/>
        <v>0</v>
      </c>
      <c r="AB29" s="12">
        <f t="shared" si="20"/>
        <v>0</v>
      </c>
      <c r="AC29" s="32">
        <f t="shared" si="21"/>
        <v>0</v>
      </c>
      <c r="AD29" s="118"/>
      <c r="AE29" s="72"/>
      <c r="AI29" s="73"/>
      <c r="AJ29" s="134" t="s">
        <v>23</v>
      </c>
      <c r="AK29" s="123"/>
      <c r="AL29" s="92"/>
      <c r="AM29" s="85"/>
      <c r="AN29" s="85"/>
      <c r="AO29" s="18"/>
      <c r="AP29" s="28"/>
      <c r="AQ29" s="115"/>
      <c r="AR29" s="25"/>
      <c r="AS29" s="25"/>
      <c r="AT29" s="54"/>
      <c r="AU29" s="104"/>
      <c r="AV29" s="92"/>
      <c r="AW29" s="85"/>
      <c r="AX29" s="85"/>
      <c r="AY29" s="18"/>
      <c r="AZ29" s="28"/>
      <c r="BA29" s="134" t="s">
        <v>23</v>
      </c>
      <c r="BB29" s="123"/>
      <c r="BC29" s="142"/>
      <c r="BD29" s="86"/>
      <c r="BE29" s="145"/>
      <c r="BF29" s="149"/>
      <c r="BG29" s="89"/>
      <c r="BH29" s="86"/>
      <c r="BI29" s="243"/>
      <c r="BJ29" s="185"/>
      <c r="BK29" s="277"/>
      <c r="BL29" s="278"/>
      <c r="BM29" s="134" t="s">
        <v>23</v>
      </c>
      <c r="BN29" s="123"/>
      <c r="BO29" s="142"/>
      <c r="BP29" s="234"/>
      <c r="BQ29" s="142"/>
      <c r="BR29" s="233"/>
      <c r="BS29" s="356"/>
      <c r="BT29" s="378"/>
      <c r="BU29" s="378"/>
      <c r="BV29" s="378"/>
      <c r="BW29" s="378"/>
      <c r="BX29" s="378"/>
      <c r="BY29" s="358"/>
      <c r="BZ29" s="134" t="s">
        <v>23</v>
      </c>
      <c r="CA29" s="123"/>
      <c r="CB29" s="387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9"/>
      <c r="CQ29" s="390"/>
    </row>
    <row r="30" spans="1:95" ht="13.5" customHeight="1" thickBot="1">
      <c r="A30" s="122" t="s">
        <v>24</v>
      </c>
      <c r="B30" s="4"/>
      <c r="C30" s="67"/>
      <c r="D30" s="12"/>
      <c r="E30" s="12">
        <f t="shared" si="3"/>
        <v>0</v>
      </c>
      <c r="F30" s="12"/>
      <c r="G30" s="12">
        <f t="shared" si="14"/>
        <v>0</v>
      </c>
      <c r="H30" s="12"/>
      <c r="I30" s="12">
        <f t="shared" si="15"/>
        <v>0</v>
      </c>
      <c r="J30" s="32">
        <f t="shared" si="13"/>
        <v>0</v>
      </c>
      <c r="K30" s="118"/>
      <c r="L30" s="67">
        <f t="shared" si="4"/>
        <v>0</v>
      </c>
      <c r="M30" s="12"/>
      <c r="N30" s="12">
        <f t="shared" si="5"/>
        <v>0</v>
      </c>
      <c r="O30" s="12">
        <v>0</v>
      </c>
      <c r="P30" s="12">
        <f t="shared" si="16"/>
        <v>0</v>
      </c>
      <c r="Q30" s="12">
        <f t="shared" si="6"/>
        <v>0</v>
      </c>
      <c r="R30" s="12">
        <f t="shared" si="17"/>
        <v>0</v>
      </c>
      <c r="S30" s="32">
        <f t="shared" si="18"/>
        <v>0</v>
      </c>
      <c r="T30" s="122" t="s">
        <v>24</v>
      </c>
      <c r="U30" s="126"/>
      <c r="V30" s="67">
        <f t="shared" si="0"/>
        <v>0</v>
      </c>
      <c r="W30" s="11">
        <f t="shared" si="0"/>
        <v>0</v>
      </c>
      <c r="X30" s="12">
        <f t="shared" si="7"/>
        <v>0</v>
      </c>
      <c r="Y30" s="11">
        <f t="shared" si="1"/>
        <v>0</v>
      </c>
      <c r="Z30" s="12">
        <f t="shared" si="19"/>
        <v>0</v>
      </c>
      <c r="AA30" s="11">
        <f t="shared" si="2"/>
        <v>0</v>
      </c>
      <c r="AB30" s="12">
        <f t="shared" si="20"/>
        <v>0</v>
      </c>
      <c r="AC30" s="32">
        <f t="shared" si="21"/>
        <v>0</v>
      </c>
      <c r="AD30" s="118"/>
      <c r="AE30" s="72"/>
      <c r="AI30" s="73"/>
      <c r="AJ30" s="134" t="s">
        <v>24</v>
      </c>
      <c r="AK30" s="123"/>
      <c r="AL30" s="92"/>
      <c r="AM30" s="85"/>
      <c r="AN30" s="85"/>
      <c r="AO30" s="18"/>
      <c r="AP30" s="28"/>
      <c r="AQ30" s="115"/>
      <c r="AR30" s="25"/>
      <c r="AS30" s="26"/>
      <c r="AT30" s="55"/>
      <c r="AU30" s="106"/>
      <c r="AV30" s="92"/>
      <c r="AW30" s="85"/>
      <c r="AX30" s="85"/>
      <c r="AY30" s="18"/>
      <c r="AZ30" s="28"/>
      <c r="BA30" s="134" t="s">
        <v>24</v>
      </c>
      <c r="BB30" s="123"/>
      <c r="BC30" s="142"/>
      <c r="BD30" s="86"/>
      <c r="BE30" s="145"/>
      <c r="BF30" s="149"/>
      <c r="BG30" s="89"/>
      <c r="BH30" s="86"/>
      <c r="BI30" s="243"/>
      <c r="BJ30" s="185"/>
      <c r="BK30" s="277"/>
      <c r="BL30" s="278"/>
      <c r="BM30" s="134" t="s">
        <v>24</v>
      </c>
      <c r="BN30" s="123"/>
      <c r="BO30" s="142"/>
      <c r="BP30" s="234"/>
      <c r="BQ30" s="142"/>
      <c r="BR30" s="233"/>
      <c r="BS30" s="356"/>
      <c r="BT30" s="378"/>
      <c r="BU30" s="378"/>
      <c r="BV30" s="378"/>
      <c r="BW30" s="378"/>
      <c r="BX30" s="378"/>
      <c r="BY30" s="358"/>
      <c r="BZ30" s="134" t="s">
        <v>24</v>
      </c>
      <c r="CA30" s="123"/>
      <c r="CB30" s="387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9"/>
      <c r="CQ30" s="390"/>
    </row>
    <row r="31" spans="1:95" ht="13.5" customHeight="1" thickBot="1">
      <c r="A31" s="122" t="s">
        <v>78</v>
      </c>
      <c r="B31" s="61"/>
      <c r="C31" s="67">
        <v>357</v>
      </c>
      <c r="D31" s="12">
        <v>6752</v>
      </c>
      <c r="E31" s="12">
        <f t="shared" si="3"/>
        <v>7109</v>
      </c>
      <c r="F31" s="12">
        <v>91</v>
      </c>
      <c r="G31" s="12">
        <f t="shared" si="14"/>
        <v>6843</v>
      </c>
      <c r="H31" s="12">
        <v>12</v>
      </c>
      <c r="I31" s="12">
        <f t="shared" si="15"/>
        <v>369</v>
      </c>
      <c r="J31" s="32">
        <f t="shared" si="13"/>
        <v>7212</v>
      </c>
      <c r="K31" s="118"/>
      <c r="L31" s="67">
        <f t="shared" si="4"/>
        <v>369</v>
      </c>
      <c r="M31" s="12">
        <v>6752</v>
      </c>
      <c r="N31" s="12">
        <f t="shared" si="5"/>
        <v>7121</v>
      </c>
      <c r="O31" s="12">
        <v>0</v>
      </c>
      <c r="P31" s="12">
        <f t="shared" si="16"/>
        <v>6752</v>
      </c>
      <c r="Q31" s="12">
        <f t="shared" si="6"/>
        <v>0</v>
      </c>
      <c r="R31" s="12">
        <f t="shared" si="17"/>
        <v>369</v>
      </c>
      <c r="S31" s="32">
        <f t="shared" si="18"/>
        <v>7121</v>
      </c>
      <c r="T31" s="122" t="s">
        <v>78</v>
      </c>
      <c r="U31" s="127"/>
      <c r="V31" s="67">
        <f t="shared" si="0"/>
        <v>12</v>
      </c>
      <c r="W31" s="11">
        <f t="shared" si="0"/>
        <v>0</v>
      </c>
      <c r="X31" s="12">
        <f t="shared" si="7"/>
        <v>12</v>
      </c>
      <c r="Y31" s="11">
        <f t="shared" si="1"/>
        <v>-91</v>
      </c>
      <c r="Z31" s="12">
        <f t="shared" si="19"/>
        <v>-91</v>
      </c>
      <c r="AA31" s="11">
        <f t="shared" si="2"/>
        <v>-12</v>
      </c>
      <c r="AB31" s="12">
        <f t="shared" si="20"/>
        <v>0</v>
      </c>
      <c r="AC31" s="32">
        <f t="shared" si="21"/>
        <v>-91</v>
      </c>
      <c r="AD31" s="118"/>
      <c r="AE31" s="72"/>
      <c r="AI31" s="73"/>
      <c r="AJ31" s="122" t="s">
        <v>78</v>
      </c>
      <c r="AK31" s="61"/>
      <c r="AL31" s="92">
        <v>16</v>
      </c>
      <c r="AM31" s="85">
        <v>22.8</v>
      </c>
      <c r="AN31" s="85">
        <v>22.5</v>
      </c>
      <c r="AO31" s="18">
        <v>0.91</v>
      </c>
      <c r="AP31" s="28">
        <v>0</v>
      </c>
      <c r="AQ31" s="115"/>
      <c r="AR31" s="41"/>
      <c r="AS31" s="49">
        <v>22.5</v>
      </c>
      <c r="AT31" s="45">
        <v>0.91</v>
      </c>
      <c r="AU31" s="107">
        <v>0</v>
      </c>
      <c r="AV31" s="92"/>
      <c r="AW31" s="85"/>
      <c r="AX31" s="85">
        <f>AS31-AN31</f>
        <v>0</v>
      </c>
      <c r="AY31" s="18">
        <f>AT31-AO31</f>
        <v>0</v>
      </c>
      <c r="AZ31" s="28">
        <f>AU31-AP31</f>
        <v>0</v>
      </c>
      <c r="BA31" s="122" t="s">
        <v>78</v>
      </c>
      <c r="BB31" s="61"/>
      <c r="BC31" s="142">
        <v>483</v>
      </c>
      <c r="BD31" s="86">
        <v>463</v>
      </c>
      <c r="BE31" s="145">
        <f t="shared" si="9"/>
        <v>-20</v>
      </c>
      <c r="BF31" s="149"/>
      <c r="BG31" s="153">
        <f>BD31</f>
        <v>463</v>
      </c>
      <c r="BH31" s="156">
        <f t="shared" si="11"/>
        <v>0</v>
      </c>
      <c r="BI31" s="244">
        <v>0</v>
      </c>
      <c r="BJ31" s="185"/>
      <c r="BK31" s="277"/>
      <c r="BL31" s="278"/>
      <c r="BM31" s="122" t="s">
        <v>78</v>
      </c>
      <c r="BN31" s="61"/>
      <c r="BO31" s="142"/>
      <c r="BP31" s="234"/>
      <c r="BQ31" s="142">
        <v>218</v>
      </c>
      <c r="BR31" s="233">
        <f>((BQ31*AS31)/AT31)/365</f>
        <v>14.767424356465453</v>
      </c>
      <c r="BS31" s="356"/>
      <c r="BT31" s="378"/>
      <c r="BU31" s="378"/>
      <c r="BV31" s="378"/>
      <c r="BW31" s="378"/>
      <c r="BX31" s="378"/>
      <c r="BY31" s="358"/>
      <c r="BZ31" s="122" t="s">
        <v>78</v>
      </c>
      <c r="CA31" s="61"/>
      <c r="CB31" s="387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9"/>
      <c r="CQ31" s="390"/>
    </row>
    <row r="32" spans="1:95" ht="12.75" customHeight="1">
      <c r="A32" s="122" t="s">
        <v>25</v>
      </c>
      <c r="B32" s="4"/>
      <c r="C32" s="67"/>
      <c r="D32" s="12"/>
      <c r="E32" s="12">
        <f t="shared" si="3"/>
        <v>0</v>
      </c>
      <c r="F32" s="12"/>
      <c r="G32" s="12">
        <f t="shared" si="14"/>
        <v>0</v>
      </c>
      <c r="H32" s="12"/>
      <c r="I32" s="12">
        <f t="shared" si="15"/>
        <v>0</v>
      </c>
      <c r="J32" s="32">
        <f t="shared" si="13"/>
        <v>0</v>
      </c>
      <c r="K32" s="118"/>
      <c r="L32" s="67">
        <f t="shared" si="4"/>
        <v>0</v>
      </c>
      <c r="M32" s="12"/>
      <c r="N32" s="12">
        <f t="shared" si="5"/>
        <v>0</v>
      </c>
      <c r="O32" s="12">
        <v>0</v>
      </c>
      <c r="P32" s="12">
        <f t="shared" si="16"/>
        <v>0</v>
      </c>
      <c r="Q32" s="12">
        <f t="shared" si="6"/>
        <v>0</v>
      </c>
      <c r="R32" s="12">
        <f t="shared" si="17"/>
        <v>0</v>
      </c>
      <c r="S32" s="32">
        <f t="shared" si="18"/>
        <v>0</v>
      </c>
      <c r="T32" s="122" t="s">
        <v>25</v>
      </c>
      <c r="U32" s="126"/>
      <c r="V32" s="67">
        <f t="shared" si="0"/>
        <v>0</v>
      </c>
      <c r="W32" s="11">
        <f t="shared" si="0"/>
        <v>0</v>
      </c>
      <c r="X32" s="12">
        <f t="shared" si="7"/>
        <v>0</v>
      </c>
      <c r="Y32" s="11">
        <f t="shared" si="1"/>
        <v>0</v>
      </c>
      <c r="Z32" s="12">
        <f t="shared" si="19"/>
        <v>0</v>
      </c>
      <c r="AA32" s="11">
        <f t="shared" si="2"/>
        <v>0</v>
      </c>
      <c r="AB32" s="12">
        <f t="shared" si="20"/>
        <v>0</v>
      </c>
      <c r="AC32" s="32">
        <f t="shared" si="21"/>
        <v>0</v>
      </c>
      <c r="AD32" s="118"/>
      <c r="AE32" s="72"/>
      <c r="AI32" s="73"/>
      <c r="AJ32" s="134" t="s">
        <v>25</v>
      </c>
      <c r="AK32" s="123"/>
      <c r="AL32" s="89"/>
      <c r="AM32" s="86"/>
      <c r="AN32" s="86"/>
      <c r="AO32" s="18"/>
      <c r="AP32" s="28"/>
      <c r="AQ32" s="11"/>
      <c r="AR32" s="12"/>
      <c r="AS32" s="12"/>
      <c r="AT32" s="12"/>
      <c r="AU32" s="108"/>
      <c r="AV32" s="92"/>
      <c r="AW32" s="85"/>
      <c r="AX32" s="85"/>
      <c r="AY32" s="18"/>
      <c r="AZ32" s="28"/>
      <c r="BA32" s="134" t="s">
        <v>25</v>
      </c>
      <c r="BB32" s="123"/>
      <c r="BC32" s="142">
        <v>20</v>
      </c>
      <c r="BD32" s="86">
        <v>21</v>
      </c>
      <c r="BE32" s="145">
        <f t="shared" si="9"/>
        <v>1</v>
      </c>
      <c r="BF32" s="149"/>
      <c r="BG32" s="153">
        <f>BD32</f>
        <v>21</v>
      </c>
      <c r="BH32" s="156">
        <f t="shared" si="11"/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142"/>
      <c r="BP32" s="234"/>
      <c r="BQ32" s="142"/>
      <c r="BR32" s="233"/>
      <c r="BS32" s="356"/>
      <c r="BT32" s="378"/>
      <c r="BU32" s="378"/>
      <c r="BV32" s="378"/>
      <c r="BW32" s="378"/>
      <c r="BX32" s="378"/>
      <c r="BY32" s="358"/>
      <c r="BZ32" s="134" t="s">
        <v>25</v>
      </c>
      <c r="CA32" s="123"/>
      <c r="CB32" s="387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9"/>
      <c r="CQ32" s="390"/>
    </row>
    <row r="33" spans="1:95" ht="12.75" customHeight="1">
      <c r="A33" s="122" t="s">
        <v>26</v>
      </c>
      <c r="B33" s="4"/>
      <c r="C33" s="67"/>
      <c r="D33" s="12"/>
      <c r="E33" s="12">
        <f t="shared" si="3"/>
        <v>0</v>
      </c>
      <c r="F33" s="12"/>
      <c r="G33" s="12">
        <f t="shared" si="14"/>
        <v>0</v>
      </c>
      <c r="H33" s="12"/>
      <c r="I33" s="12">
        <f t="shared" si="15"/>
        <v>0</v>
      </c>
      <c r="J33" s="32">
        <f t="shared" si="13"/>
        <v>0</v>
      </c>
      <c r="K33" s="118"/>
      <c r="L33" s="67">
        <f t="shared" si="4"/>
        <v>0</v>
      </c>
      <c r="M33" s="12"/>
      <c r="N33" s="12">
        <f t="shared" si="5"/>
        <v>0</v>
      </c>
      <c r="O33" s="12">
        <v>0</v>
      </c>
      <c r="P33" s="12">
        <f t="shared" si="16"/>
        <v>0</v>
      </c>
      <c r="Q33" s="12">
        <f t="shared" si="6"/>
        <v>0</v>
      </c>
      <c r="R33" s="12">
        <f t="shared" si="17"/>
        <v>0</v>
      </c>
      <c r="S33" s="32">
        <f t="shared" si="18"/>
        <v>0</v>
      </c>
      <c r="T33" s="122" t="s">
        <v>26</v>
      </c>
      <c r="U33" s="126"/>
      <c r="V33" s="67">
        <f t="shared" si="0"/>
        <v>0</v>
      </c>
      <c r="W33" s="11">
        <f t="shared" si="0"/>
        <v>0</v>
      </c>
      <c r="X33" s="12">
        <f t="shared" si="7"/>
        <v>0</v>
      </c>
      <c r="Y33" s="11">
        <f t="shared" si="1"/>
        <v>0</v>
      </c>
      <c r="Z33" s="12">
        <f t="shared" si="19"/>
        <v>0</v>
      </c>
      <c r="AA33" s="11">
        <f t="shared" si="2"/>
        <v>0</v>
      </c>
      <c r="AB33" s="12">
        <f t="shared" si="20"/>
        <v>0</v>
      </c>
      <c r="AC33" s="32">
        <f t="shared" si="21"/>
        <v>0</v>
      </c>
      <c r="AD33" s="118"/>
      <c r="AE33" s="72"/>
      <c r="AI33" s="73"/>
      <c r="AJ33" s="134" t="s">
        <v>26</v>
      </c>
      <c r="AK33" s="123"/>
      <c r="AL33" s="89"/>
      <c r="AM33" s="86"/>
      <c r="AN33" s="86"/>
      <c r="AO33" s="18"/>
      <c r="AP33" s="28"/>
      <c r="AQ33" s="11"/>
      <c r="AR33" s="12"/>
      <c r="AS33" s="12"/>
      <c r="AT33" s="12"/>
      <c r="AU33" s="108"/>
      <c r="AV33" s="92"/>
      <c r="AW33" s="85"/>
      <c r="AX33" s="85"/>
      <c r="AY33" s="18"/>
      <c r="AZ33" s="28"/>
      <c r="BA33" s="134" t="s">
        <v>26</v>
      </c>
      <c r="BB33" s="123"/>
      <c r="BC33" s="142">
        <v>28</v>
      </c>
      <c r="BD33" s="86">
        <v>26</v>
      </c>
      <c r="BE33" s="145">
        <f t="shared" si="9"/>
        <v>-2</v>
      </c>
      <c r="BF33" s="149"/>
      <c r="BG33" s="153">
        <f>BD33</f>
        <v>26</v>
      </c>
      <c r="BH33" s="156">
        <f t="shared" si="11"/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142"/>
      <c r="BP33" s="234"/>
      <c r="BQ33" s="142"/>
      <c r="BR33" s="233"/>
      <c r="BS33" s="356"/>
      <c r="BT33" s="378"/>
      <c r="BU33" s="378"/>
      <c r="BV33" s="378"/>
      <c r="BW33" s="378"/>
      <c r="BX33" s="378"/>
      <c r="BY33" s="358"/>
      <c r="BZ33" s="134" t="s">
        <v>26</v>
      </c>
      <c r="CA33" s="123"/>
      <c r="CB33" s="387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9"/>
      <c r="CQ33" s="390"/>
    </row>
    <row r="34" spans="1:95" ht="12.75" customHeight="1">
      <c r="A34" s="122" t="s">
        <v>64</v>
      </c>
      <c r="B34" s="4"/>
      <c r="C34" s="67"/>
      <c r="D34" s="12"/>
      <c r="E34" s="12">
        <f t="shared" si="3"/>
        <v>0</v>
      </c>
      <c r="F34" s="12"/>
      <c r="G34" s="12">
        <f t="shared" si="14"/>
        <v>0</v>
      </c>
      <c r="H34" s="12"/>
      <c r="I34" s="12">
        <f t="shared" si="15"/>
        <v>0</v>
      </c>
      <c r="J34" s="32">
        <f t="shared" si="13"/>
        <v>0</v>
      </c>
      <c r="K34" s="118"/>
      <c r="L34" s="67">
        <f t="shared" si="4"/>
        <v>0</v>
      </c>
      <c r="M34" s="12"/>
      <c r="N34" s="12">
        <f t="shared" si="5"/>
        <v>0</v>
      </c>
      <c r="O34" s="12">
        <v>0</v>
      </c>
      <c r="P34" s="12">
        <f t="shared" si="16"/>
        <v>0</v>
      </c>
      <c r="Q34" s="12">
        <f t="shared" si="6"/>
        <v>0</v>
      </c>
      <c r="R34" s="12">
        <f t="shared" si="17"/>
        <v>0</v>
      </c>
      <c r="S34" s="32">
        <f t="shared" si="18"/>
        <v>0</v>
      </c>
      <c r="T34" s="122" t="s">
        <v>64</v>
      </c>
      <c r="U34" s="126"/>
      <c r="V34" s="67">
        <f t="shared" si="0"/>
        <v>0</v>
      </c>
      <c r="W34" s="11">
        <f t="shared" si="0"/>
        <v>0</v>
      </c>
      <c r="X34" s="12">
        <f t="shared" si="7"/>
        <v>0</v>
      </c>
      <c r="Y34" s="11">
        <f t="shared" si="1"/>
        <v>0</v>
      </c>
      <c r="Z34" s="12">
        <f t="shared" si="19"/>
        <v>0</v>
      </c>
      <c r="AA34" s="11">
        <f t="shared" si="2"/>
        <v>0</v>
      </c>
      <c r="AB34" s="12">
        <f t="shared" si="20"/>
        <v>0</v>
      </c>
      <c r="AC34" s="32">
        <f t="shared" si="21"/>
        <v>0</v>
      </c>
      <c r="AD34" s="118"/>
      <c r="AE34" s="72"/>
      <c r="AI34" s="73"/>
      <c r="AJ34" s="134" t="s">
        <v>64</v>
      </c>
      <c r="AK34" s="123"/>
      <c r="AL34" s="89"/>
      <c r="AM34" s="86"/>
      <c r="AN34" s="86"/>
      <c r="AO34" s="18"/>
      <c r="AP34" s="28"/>
      <c r="AQ34" s="11"/>
      <c r="AR34" s="12"/>
      <c r="AS34" s="12"/>
      <c r="AT34" s="12"/>
      <c r="AU34" s="108"/>
      <c r="AV34" s="92"/>
      <c r="AW34" s="85"/>
      <c r="AX34" s="85"/>
      <c r="AY34" s="18"/>
      <c r="AZ34" s="28"/>
      <c r="BA34" s="134" t="s">
        <v>64</v>
      </c>
      <c r="BB34" s="123"/>
      <c r="BC34" s="142">
        <v>0</v>
      </c>
      <c r="BD34" s="86">
        <v>26</v>
      </c>
      <c r="BE34" s="145">
        <f t="shared" si="9"/>
        <v>26</v>
      </c>
      <c r="BF34" s="149"/>
      <c r="BG34" s="153">
        <f>BD34</f>
        <v>26</v>
      </c>
      <c r="BH34" s="156">
        <f t="shared" si="11"/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142"/>
      <c r="BP34" s="234"/>
      <c r="BQ34" s="142"/>
      <c r="BR34" s="233"/>
      <c r="BS34" s="356"/>
      <c r="BT34" s="378"/>
      <c r="BU34" s="378"/>
      <c r="BV34" s="378"/>
      <c r="BW34" s="378"/>
      <c r="BX34" s="378"/>
      <c r="BY34" s="358"/>
      <c r="BZ34" s="134" t="s">
        <v>64</v>
      </c>
      <c r="CA34" s="123"/>
      <c r="CB34" s="387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9"/>
      <c r="CQ34" s="390"/>
    </row>
    <row r="35" spans="1:95" ht="12.75" customHeight="1">
      <c r="A35" s="122" t="s">
        <v>65</v>
      </c>
      <c r="B35" s="4"/>
      <c r="C35" s="68"/>
      <c r="D35" s="14"/>
      <c r="E35" s="14">
        <f t="shared" si="3"/>
        <v>0</v>
      </c>
      <c r="F35" s="14"/>
      <c r="G35" s="14">
        <f t="shared" si="14"/>
        <v>0</v>
      </c>
      <c r="H35" s="14"/>
      <c r="I35" s="14">
        <f t="shared" si="15"/>
        <v>0</v>
      </c>
      <c r="J35" s="33">
        <f t="shared" si="13"/>
        <v>0</v>
      </c>
      <c r="K35" s="118"/>
      <c r="L35" s="68">
        <f t="shared" si="4"/>
        <v>0</v>
      </c>
      <c r="M35" s="14"/>
      <c r="N35" s="14">
        <f t="shared" si="5"/>
        <v>0</v>
      </c>
      <c r="O35" s="12">
        <v>0</v>
      </c>
      <c r="P35" s="14">
        <f t="shared" si="16"/>
        <v>0</v>
      </c>
      <c r="Q35" s="14">
        <f t="shared" si="6"/>
        <v>0</v>
      </c>
      <c r="R35" s="14">
        <f t="shared" si="17"/>
        <v>0</v>
      </c>
      <c r="S35" s="33">
        <f t="shared" si="18"/>
        <v>0</v>
      </c>
      <c r="T35" s="122" t="s">
        <v>65</v>
      </c>
      <c r="U35" s="126"/>
      <c r="V35" s="68">
        <f t="shared" si="0"/>
        <v>0</v>
      </c>
      <c r="W35" s="13">
        <f t="shared" si="0"/>
        <v>0</v>
      </c>
      <c r="X35" s="14">
        <f t="shared" si="7"/>
        <v>0</v>
      </c>
      <c r="Y35" s="13">
        <f t="shared" si="1"/>
        <v>0</v>
      </c>
      <c r="Z35" s="14">
        <f t="shared" si="19"/>
        <v>0</v>
      </c>
      <c r="AA35" s="13">
        <f t="shared" si="2"/>
        <v>0</v>
      </c>
      <c r="AB35" s="14">
        <f t="shared" si="20"/>
        <v>0</v>
      </c>
      <c r="AC35" s="33">
        <f t="shared" si="21"/>
        <v>0</v>
      </c>
      <c r="AD35" s="118"/>
      <c r="AE35" s="72"/>
      <c r="AI35" s="73"/>
      <c r="AJ35" s="134" t="s">
        <v>65</v>
      </c>
      <c r="AK35" s="123"/>
      <c r="AL35" s="90"/>
      <c r="AM35" s="87"/>
      <c r="AN35" s="87"/>
      <c r="AO35" s="19"/>
      <c r="AP35" s="29"/>
      <c r="AQ35" s="13"/>
      <c r="AR35" s="14"/>
      <c r="AS35" s="14"/>
      <c r="AT35" s="14"/>
      <c r="AU35" s="109"/>
      <c r="AV35" s="93"/>
      <c r="AW35" s="94"/>
      <c r="AX35" s="94"/>
      <c r="AY35" s="19"/>
      <c r="AZ35" s="29"/>
      <c r="BA35" s="134" t="s">
        <v>65</v>
      </c>
      <c r="BB35" s="123"/>
      <c r="BC35" s="142">
        <v>0</v>
      </c>
      <c r="BD35" s="87">
        <v>0</v>
      </c>
      <c r="BE35" s="146">
        <f t="shared" si="9"/>
        <v>0</v>
      </c>
      <c r="BF35" s="149"/>
      <c r="BG35" s="155"/>
      <c r="BH35" s="14"/>
      <c r="BI35" s="146"/>
      <c r="BJ35" s="185"/>
      <c r="BK35" s="277"/>
      <c r="BL35" s="278"/>
      <c r="BM35" s="134" t="s">
        <v>65</v>
      </c>
      <c r="BN35" s="123"/>
      <c r="BO35" s="142"/>
      <c r="BP35" s="234"/>
      <c r="BQ35" s="142"/>
      <c r="BR35" s="233"/>
      <c r="BS35" s="356"/>
      <c r="BT35" s="378"/>
      <c r="BU35" s="378"/>
      <c r="BV35" s="378"/>
      <c r="BW35" s="378"/>
      <c r="BX35" s="378"/>
      <c r="BY35" s="358"/>
      <c r="BZ35" s="134" t="s">
        <v>65</v>
      </c>
      <c r="CA35" s="123"/>
      <c r="CB35" s="387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9"/>
      <c r="CQ35" s="390"/>
    </row>
    <row r="36" spans="1:95" ht="12.75" customHeight="1">
      <c r="A36" s="130" t="s">
        <v>27</v>
      </c>
      <c r="B36" s="4"/>
      <c r="C36" s="69"/>
      <c r="D36" s="16"/>
      <c r="E36" s="16">
        <f t="shared" si="3"/>
        <v>0</v>
      </c>
      <c r="F36" s="16"/>
      <c r="G36" s="16">
        <f t="shared" si="14"/>
        <v>0</v>
      </c>
      <c r="H36" s="16"/>
      <c r="I36" s="16">
        <f t="shared" si="15"/>
        <v>0</v>
      </c>
      <c r="J36" s="34">
        <f t="shared" si="13"/>
        <v>0</v>
      </c>
      <c r="K36" s="118"/>
      <c r="L36" s="69">
        <f t="shared" si="4"/>
        <v>0</v>
      </c>
      <c r="M36" s="16"/>
      <c r="N36" s="16">
        <f t="shared" si="5"/>
        <v>0</v>
      </c>
      <c r="O36" s="12">
        <v>0</v>
      </c>
      <c r="P36" s="16">
        <f t="shared" si="16"/>
        <v>0</v>
      </c>
      <c r="Q36" s="16">
        <f t="shared" si="6"/>
        <v>0</v>
      </c>
      <c r="R36" s="16">
        <f t="shared" si="17"/>
        <v>0</v>
      </c>
      <c r="S36" s="34">
        <f t="shared" si="18"/>
        <v>0</v>
      </c>
      <c r="T36" s="130" t="s">
        <v>27</v>
      </c>
      <c r="U36" s="126"/>
      <c r="V36" s="69">
        <f t="shared" si="0"/>
        <v>0</v>
      </c>
      <c r="W36" s="15">
        <f t="shared" si="0"/>
        <v>0</v>
      </c>
      <c r="X36" s="16">
        <f t="shared" si="7"/>
        <v>0</v>
      </c>
      <c r="Y36" s="15">
        <f t="shared" si="1"/>
        <v>0</v>
      </c>
      <c r="Z36" s="16">
        <f t="shared" si="19"/>
        <v>0</v>
      </c>
      <c r="AA36" s="15">
        <f t="shared" si="2"/>
        <v>0</v>
      </c>
      <c r="AB36" s="16">
        <f t="shared" si="20"/>
        <v>0</v>
      </c>
      <c r="AC36" s="34">
        <f t="shared" si="21"/>
        <v>0</v>
      </c>
      <c r="AD36" s="118"/>
      <c r="AE36" s="72"/>
      <c r="AI36" s="73"/>
      <c r="AJ36" s="135" t="s">
        <v>27</v>
      </c>
      <c r="AK36" s="123"/>
      <c r="AL36" s="91"/>
      <c r="AM36" s="88"/>
      <c r="AN36" s="88"/>
      <c r="AO36" s="20"/>
      <c r="AP36" s="30"/>
      <c r="AQ36" s="15"/>
      <c r="AR36" s="16"/>
      <c r="AS36" s="16"/>
      <c r="AT36" s="16"/>
      <c r="AU36" s="110"/>
      <c r="AV36" s="95"/>
      <c r="AW36" s="96"/>
      <c r="AX36" s="96"/>
      <c r="AY36" s="20"/>
      <c r="AZ36" s="30"/>
      <c r="BA36" s="135" t="s">
        <v>27</v>
      </c>
      <c r="BB36" s="123"/>
      <c r="BC36" s="143">
        <v>34</v>
      </c>
      <c r="BD36" s="88">
        <v>15</v>
      </c>
      <c r="BE36" s="147">
        <f t="shared" si="9"/>
        <v>-19</v>
      </c>
      <c r="BF36" s="149"/>
      <c r="BG36" s="154">
        <f>BD36</f>
        <v>15</v>
      </c>
      <c r="BH36" s="157">
        <f t="shared" si="11"/>
        <v>0</v>
      </c>
      <c r="BI36" s="247">
        <v>0</v>
      </c>
      <c r="BJ36" s="185"/>
      <c r="BK36" s="277"/>
      <c r="BL36" s="278"/>
      <c r="BM36" s="135" t="s">
        <v>27</v>
      </c>
      <c r="BN36" s="123"/>
      <c r="BO36" s="143"/>
      <c r="BP36" s="239"/>
      <c r="BQ36" s="143"/>
      <c r="BR36" s="240"/>
      <c r="BS36" s="356"/>
      <c r="BT36" s="378"/>
      <c r="BU36" s="378"/>
      <c r="BV36" s="378"/>
      <c r="BW36" s="378"/>
      <c r="BX36" s="378"/>
      <c r="BY36" s="358"/>
      <c r="BZ36" s="135" t="s">
        <v>27</v>
      </c>
      <c r="CA36" s="123"/>
      <c r="CB36" s="387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9"/>
      <c r="CQ36" s="390"/>
    </row>
    <row r="37" spans="1:95" s="5" customFormat="1" ht="13.5" thickBot="1">
      <c r="A37" s="131" t="s">
        <v>47</v>
      </c>
      <c r="C37" s="70">
        <f>SUM(C8:C36)</f>
        <v>30014</v>
      </c>
      <c r="D37" s="36">
        <f aca="true" t="shared" si="23" ref="D37:J37">SUM(D8:D36)</f>
        <v>62190</v>
      </c>
      <c r="E37" s="36">
        <f t="shared" si="23"/>
        <v>92204</v>
      </c>
      <c r="F37" s="36">
        <f t="shared" si="23"/>
        <v>9445</v>
      </c>
      <c r="G37" s="36">
        <f t="shared" si="23"/>
        <v>71635</v>
      </c>
      <c r="H37" s="36">
        <f t="shared" si="23"/>
        <v>43294</v>
      </c>
      <c r="I37" s="36">
        <f t="shared" si="23"/>
        <v>73308</v>
      </c>
      <c r="J37" s="35">
        <f t="shared" si="23"/>
        <v>144943</v>
      </c>
      <c r="K37" s="118"/>
      <c r="L37" s="70">
        <f aca="true" t="shared" si="24" ref="L37:S37">SUM(L8:L36)</f>
        <v>23628.890000000007</v>
      </c>
      <c r="M37" s="36">
        <f t="shared" si="24"/>
        <v>62190</v>
      </c>
      <c r="N37" s="36">
        <f t="shared" si="24"/>
        <v>85818.89000000001</v>
      </c>
      <c r="O37" s="36">
        <f t="shared" si="24"/>
        <v>0</v>
      </c>
      <c r="P37" s="36">
        <f t="shared" si="24"/>
        <v>62190</v>
      </c>
      <c r="Q37" s="36">
        <f t="shared" si="24"/>
        <v>49679.11</v>
      </c>
      <c r="R37" s="36">
        <f t="shared" si="24"/>
        <v>73308</v>
      </c>
      <c r="S37" s="35">
        <f t="shared" si="24"/>
        <v>135498</v>
      </c>
      <c r="T37" s="131" t="s">
        <v>47</v>
      </c>
      <c r="U37" s="128"/>
      <c r="V37" s="70">
        <f aca="true" t="shared" si="25" ref="V37:AC37">SUM(V8:V36)</f>
        <v>-6385.109999999998</v>
      </c>
      <c r="W37" s="36">
        <f t="shared" si="25"/>
        <v>0</v>
      </c>
      <c r="X37" s="36">
        <f t="shared" si="25"/>
        <v>-6385.109999999998</v>
      </c>
      <c r="Y37" s="36">
        <f t="shared" si="25"/>
        <v>-9445</v>
      </c>
      <c r="Z37" s="36">
        <f t="shared" si="25"/>
        <v>-9445</v>
      </c>
      <c r="AA37" s="36">
        <f t="shared" si="25"/>
        <v>6385.109999999998</v>
      </c>
      <c r="AB37" s="36">
        <f t="shared" si="25"/>
        <v>0</v>
      </c>
      <c r="AC37" s="35">
        <f t="shared" si="25"/>
        <v>-9445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112" t="s">
        <v>92</v>
      </c>
      <c r="AM37" s="102" t="s">
        <v>92</v>
      </c>
      <c r="AN37" s="102" t="s">
        <v>92</v>
      </c>
      <c r="AO37" s="102" t="s">
        <v>92</v>
      </c>
      <c r="AP37" s="113" t="s">
        <v>92</v>
      </c>
      <c r="AQ37" s="102" t="s">
        <v>92</v>
      </c>
      <c r="AR37" s="102" t="s">
        <v>92</v>
      </c>
      <c r="AS37" s="102" t="s">
        <v>92</v>
      </c>
      <c r="AT37" s="102" t="s">
        <v>92</v>
      </c>
      <c r="AU37" s="111">
        <f>Q37/R37</f>
        <v>0.6776765155235445</v>
      </c>
      <c r="AV37" s="112" t="s">
        <v>92</v>
      </c>
      <c r="AW37" s="102" t="s">
        <v>92</v>
      </c>
      <c r="AX37" s="102" t="s">
        <v>92</v>
      </c>
      <c r="AY37" s="102" t="s">
        <v>92</v>
      </c>
      <c r="AZ37" s="113" t="s">
        <v>92</v>
      </c>
      <c r="BA37" s="136" t="s">
        <v>47</v>
      </c>
      <c r="BB37" s="124"/>
      <c r="BC37" s="144">
        <f>SUM(BC8:BC36)</f>
        <v>2254</v>
      </c>
      <c r="BD37" s="83">
        <f>SUM(BD8:BD36)</f>
        <v>2135</v>
      </c>
      <c r="BE37" s="152">
        <f>SUM(BE8:BE36)</f>
        <v>-119</v>
      </c>
      <c r="BF37" s="150"/>
      <c r="BG37" s="144">
        <f>SUM(BG8:BG36)</f>
        <v>1958.0603374121022</v>
      </c>
      <c r="BH37" s="83">
        <f>SUM(BH8:BH36)</f>
        <v>-176.93966258789771</v>
      </c>
      <c r="BI37" s="148">
        <f>SUM(BI8:BI36)</f>
        <v>-286.9396625878977</v>
      </c>
      <c r="BJ37" s="248"/>
      <c r="BK37" s="279"/>
      <c r="BL37" s="280"/>
      <c r="BM37" s="136" t="s">
        <v>47</v>
      </c>
      <c r="BN37" s="124"/>
      <c r="BO37" s="144">
        <f>SUM(BO8:BO36)</f>
        <v>1088</v>
      </c>
      <c r="BP37" s="83">
        <f>SUM(BP8:BP36)</f>
        <v>17.816378450719306</v>
      </c>
      <c r="BQ37" s="144">
        <f>SUM(BQ8:BQ36)</f>
        <v>1462</v>
      </c>
      <c r="BR37" s="83">
        <f>SUM(BR8:BR36)</f>
        <v>37.413847365995494</v>
      </c>
      <c r="BS37" s="359"/>
      <c r="BT37" s="360"/>
      <c r="BU37" s="360"/>
      <c r="BV37" s="360"/>
      <c r="BW37" s="360"/>
      <c r="BX37" s="360"/>
      <c r="BY37" s="361"/>
      <c r="BZ37" s="136" t="s">
        <v>47</v>
      </c>
      <c r="CA37" s="124"/>
      <c r="CB37" s="391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3"/>
    </row>
    <row r="38" spans="11:62" ht="12.75">
      <c r="K38" s="21"/>
      <c r="AD38" s="21"/>
      <c r="BJ38" s="21"/>
    </row>
    <row r="39" spans="11:62" ht="12.75">
      <c r="K39" s="21"/>
      <c r="AD39" s="21"/>
      <c r="BJ39" s="21"/>
    </row>
    <row r="40" spans="11:62" ht="12.75">
      <c r="K40" s="21"/>
      <c r="BJ40" s="21"/>
    </row>
    <row r="41" spans="11:62" ht="12.75">
      <c r="K41" s="21"/>
      <c r="BJ41" s="21"/>
    </row>
    <row r="42" spans="11:62" ht="12.75">
      <c r="K42" s="21"/>
      <c r="BJ42" s="21"/>
    </row>
    <row r="43" spans="11:62" ht="12.75">
      <c r="K43" s="21"/>
      <c r="BJ43" s="21"/>
    </row>
    <row r="44" spans="11:62" ht="12.75">
      <c r="K44" s="21"/>
      <c r="BJ44" s="21"/>
    </row>
    <row r="45" ht="12.75">
      <c r="K45" s="21"/>
    </row>
    <row r="46" ht="12.75">
      <c r="K46" s="21"/>
    </row>
    <row r="47" ht="12.75">
      <c r="K47" s="21"/>
    </row>
    <row r="48" ht="12.75">
      <c r="K48" s="21"/>
    </row>
    <row r="49" ht="12.75">
      <c r="K49" s="21"/>
    </row>
    <row r="50" ht="12.75">
      <c r="K50" s="21"/>
    </row>
  </sheetData>
  <mergeCells count="50">
    <mergeCell ref="A2:S2"/>
    <mergeCell ref="T2:AI2"/>
    <mergeCell ref="AJ2:AZ2"/>
    <mergeCell ref="BA2:BL2"/>
    <mergeCell ref="BM2:BY2"/>
    <mergeCell ref="BZ2:CQ2"/>
    <mergeCell ref="A4:A7"/>
    <mergeCell ref="C4:J4"/>
    <mergeCell ref="L4:S4"/>
    <mergeCell ref="T4:T7"/>
    <mergeCell ref="V4:AC4"/>
    <mergeCell ref="AE4:AI7"/>
    <mergeCell ref="AJ4:AJ7"/>
    <mergeCell ref="AL4:AP4"/>
    <mergeCell ref="AQ4:AU4"/>
    <mergeCell ref="AV4:AZ4"/>
    <mergeCell ref="BA4:BA7"/>
    <mergeCell ref="BC4:BE4"/>
    <mergeCell ref="AQ5:AU5"/>
    <mergeCell ref="AV5:AZ5"/>
    <mergeCell ref="BC5:BE5"/>
    <mergeCell ref="BG4:BI4"/>
    <mergeCell ref="BG5:BI5"/>
    <mergeCell ref="BK4:BL7"/>
    <mergeCell ref="BS4:BT4"/>
    <mergeCell ref="BM4:BM7"/>
    <mergeCell ref="BO4:BP4"/>
    <mergeCell ref="BQ4:BR4"/>
    <mergeCell ref="BO5:BP5"/>
    <mergeCell ref="BQ5:BR5"/>
    <mergeCell ref="BU4:BY4"/>
    <mergeCell ref="BZ4:BZ7"/>
    <mergeCell ref="CB4:CQ4"/>
    <mergeCell ref="BS5:BT5"/>
    <mergeCell ref="BU5:BY5"/>
    <mergeCell ref="CB5:CB6"/>
    <mergeCell ref="CC5:CH5"/>
    <mergeCell ref="CI5:CO5"/>
    <mergeCell ref="CP5:CP6"/>
    <mergeCell ref="CQ5:CQ6"/>
    <mergeCell ref="C5:J5"/>
    <mergeCell ref="L5:S5"/>
    <mergeCell ref="V5:AC5"/>
    <mergeCell ref="AL5:AP5"/>
    <mergeCell ref="CB8:CQ37"/>
    <mergeCell ref="BS8:BY37"/>
    <mergeCell ref="AE8:AI13"/>
    <mergeCell ref="AE14:AI19"/>
    <mergeCell ref="AE20:AI25"/>
    <mergeCell ref="BK8:BL37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3"/>
  <headerFooter alignWithMargins="0">
    <oddHeader>&amp;C&amp;D&amp;R&amp;"Arial,Bold"APPENDIX G2</oddHeader>
    <oddFooter>&amp;C&amp;8&amp;P  of  &amp;N&amp;R&amp;8&amp;A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sheetData>
    <row r="1" spans="1:14" ht="12.75">
      <c r="A1" s="254" t="s">
        <v>192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3"/>
    </row>
    <row r="2" spans="1:14" ht="12.75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12.75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</row>
    <row r="4" spans="1:14" ht="12.75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6"/>
    </row>
    <row r="5" spans="1:14" ht="12.75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6"/>
    </row>
    <row r="6" spans="1:14" ht="12.75">
      <c r="A6" s="414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6"/>
    </row>
    <row r="7" spans="1:14" ht="12.75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</row>
    <row r="8" spans="1:14" ht="12.7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</row>
    <row r="10" spans="1:14" ht="12.75">
      <c r="A10" s="414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/>
    </row>
    <row r="11" spans="1:14" ht="12.75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12.75">
      <c r="A12" s="414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/>
    </row>
    <row r="13" spans="1:14" ht="12.75">
      <c r="A13" s="414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6"/>
    </row>
    <row r="14" spans="1:14" ht="12.75">
      <c r="A14" s="414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</row>
    <row r="15" spans="1:14" ht="12.75">
      <c r="A15" s="414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/>
    </row>
    <row r="16" spans="1:14" ht="12.7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6"/>
    </row>
    <row r="17" spans="1:14" ht="12.7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</row>
    <row r="18" spans="1:14" ht="12.75">
      <c r="A18" s="414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/>
    </row>
    <row r="19" spans="1:14" ht="12.7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6"/>
    </row>
    <row r="20" spans="1:14" ht="12.75">
      <c r="A20" s="414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6"/>
    </row>
    <row r="21" spans="1:14" ht="12.75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</row>
    <row r="22" spans="1:14" ht="12.75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6"/>
    </row>
    <row r="23" spans="1:14" ht="12.75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</row>
    <row r="24" spans="1:14" ht="12.7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6"/>
    </row>
    <row r="25" spans="1:14" ht="12.75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/>
    </row>
    <row r="26" spans="1:14" ht="12.75">
      <c r="A26" s="414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6"/>
    </row>
    <row r="27" spans="1:14" ht="12.75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/>
    </row>
    <row r="28" spans="1:14" ht="12.75">
      <c r="A28" s="414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6"/>
    </row>
    <row r="29" spans="1:14" ht="12.75">
      <c r="A29" s="414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</row>
    <row r="30" spans="1:14" ht="12.75">
      <c r="A30" s="414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6"/>
    </row>
    <row r="31" spans="1:14" ht="12.75">
      <c r="A31" s="414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6"/>
    </row>
    <row r="32" spans="1:14" ht="12.75">
      <c r="A32" s="414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6"/>
    </row>
    <row r="33" spans="1:14" ht="12.75">
      <c r="A33" s="414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6"/>
    </row>
    <row r="34" spans="1:14" ht="13.5" thickBot="1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9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G3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Q50"/>
  <sheetViews>
    <sheetView workbookViewId="0" topLeftCell="BM1">
      <selection activeCell="CR41" sqref="CR41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174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174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174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 t="s">
        <v>174</v>
      </c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 t="s">
        <v>174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174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M3" s="5"/>
      <c r="BN3" s="5"/>
      <c r="BZ3" s="5"/>
      <c r="CA3" s="5"/>
    </row>
    <row r="4" spans="1:95" s="4" customFormat="1" ht="19.5" customHeight="1" thickBot="1">
      <c r="A4" s="316" t="s">
        <v>170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170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170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170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420" t="s">
        <v>176</v>
      </c>
      <c r="BL4" s="379"/>
      <c r="BM4" s="316" t="s">
        <v>170</v>
      </c>
      <c r="BN4" s="120"/>
      <c r="BO4" s="319" t="s">
        <v>117</v>
      </c>
      <c r="BP4" s="320"/>
      <c r="BQ4" s="321" t="s">
        <v>118</v>
      </c>
      <c r="BR4" s="322"/>
      <c r="BS4" s="350" t="s">
        <v>119</v>
      </c>
      <c r="BT4" s="346"/>
      <c r="BU4" s="347" t="s">
        <v>142</v>
      </c>
      <c r="BV4" s="348"/>
      <c r="BW4" s="348"/>
      <c r="BX4" s="348"/>
      <c r="BY4" s="349"/>
      <c r="BZ4" s="316" t="s">
        <v>170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175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380"/>
      <c r="BL5" s="381"/>
      <c r="BM5" s="317"/>
      <c r="BN5" s="121"/>
      <c r="BO5" s="323" t="s">
        <v>125</v>
      </c>
      <c r="BP5" s="324"/>
      <c r="BQ5" s="325" t="s">
        <v>127</v>
      </c>
      <c r="BR5" s="326"/>
      <c r="BS5" s="406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94" t="s">
        <v>145</v>
      </c>
      <c r="CC5" s="396" t="s">
        <v>154</v>
      </c>
      <c r="CD5" s="397"/>
      <c r="CE5" s="397"/>
      <c r="CF5" s="397"/>
      <c r="CG5" s="397"/>
      <c r="CH5" s="398"/>
      <c r="CI5" s="399" t="s">
        <v>153</v>
      </c>
      <c r="CJ5" s="400"/>
      <c r="CK5" s="400"/>
      <c r="CL5" s="400"/>
      <c r="CM5" s="400"/>
      <c r="CN5" s="400"/>
      <c r="CO5" s="401"/>
      <c r="CP5" s="402" t="s">
        <v>156</v>
      </c>
      <c r="CQ5" s="404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114</v>
      </c>
      <c r="BH6" s="65" t="s">
        <v>116</v>
      </c>
      <c r="BI6" s="159" t="s">
        <v>115</v>
      </c>
      <c r="BJ6" s="8"/>
      <c r="BK6" s="380"/>
      <c r="BL6" s="381"/>
      <c r="BM6" s="317"/>
      <c r="BN6" s="121"/>
      <c r="BO6" s="161" t="s">
        <v>128</v>
      </c>
      <c r="BP6" s="162" t="s">
        <v>140</v>
      </c>
      <c r="BQ6" s="161" t="s">
        <v>128</v>
      </c>
      <c r="BR6" s="162" t="s">
        <v>140</v>
      </c>
      <c r="BS6" s="161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95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175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182" t="s">
        <v>152</v>
      </c>
      <c r="CP6" s="403"/>
      <c r="CQ6" s="405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382"/>
      <c r="BL7" s="383"/>
      <c r="BM7" s="318"/>
      <c r="BN7" s="121"/>
      <c r="BO7" s="229" t="s">
        <v>112</v>
      </c>
      <c r="BP7" s="230" t="s">
        <v>113</v>
      </c>
      <c r="BQ7" s="229" t="s">
        <v>129</v>
      </c>
      <c r="BR7" s="230" t="s">
        <v>130</v>
      </c>
      <c r="BS7" s="229" t="s">
        <v>131</v>
      </c>
      <c r="BT7" s="230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171" t="s">
        <v>138</v>
      </c>
      <c r="CC7" s="176" t="s">
        <v>139</v>
      </c>
      <c r="CD7" s="176" t="s">
        <v>167</v>
      </c>
      <c r="CE7" s="176" t="s">
        <v>143</v>
      </c>
      <c r="CF7" s="176" t="s">
        <v>146</v>
      </c>
      <c r="CG7" s="176" t="s">
        <v>157</v>
      </c>
      <c r="CH7" s="227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179" t="s">
        <v>164</v>
      </c>
      <c r="CP7" s="164" t="s">
        <v>165</v>
      </c>
      <c r="CQ7" s="172" t="s">
        <v>166</v>
      </c>
    </row>
    <row r="8" spans="1:95" ht="12.75" customHeight="1">
      <c r="A8" s="129" t="s">
        <v>2</v>
      </c>
      <c r="B8" s="4"/>
      <c r="C8" s="66">
        <v>2467</v>
      </c>
      <c r="D8" s="10">
        <v>5280</v>
      </c>
      <c r="E8" s="10">
        <f>C8+D8</f>
        <v>7747</v>
      </c>
      <c r="F8" s="10">
        <v>781</v>
      </c>
      <c r="G8" s="10">
        <f>D8+F8</f>
        <v>6061</v>
      </c>
      <c r="H8" s="10">
        <v>3126</v>
      </c>
      <c r="I8" s="10">
        <f>C8+H8</f>
        <v>5593</v>
      </c>
      <c r="J8" s="31">
        <f>G8+I8</f>
        <v>11654</v>
      </c>
      <c r="K8" s="118"/>
      <c r="L8" s="66">
        <f>I8-Q8</f>
        <v>2013.48</v>
      </c>
      <c r="M8" s="10">
        <v>5280</v>
      </c>
      <c r="N8" s="10">
        <f>L8+M8</f>
        <v>7293.48</v>
      </c>
      <c r="O8" s="10">
        <v>0</v>
      </c>
      <c r="P8" s="10">
        <f>M8+O8</f>
        <v>5280</v>
      </c>
      <c r="Q8" s="10">
        <f>I8*AU8</f>
        <v>3579.52</v>
      </c>
      <c r="R8" s="10">
        <f>L8+Q8</f>
        <v>5593</v>
      </c>
      <c r="S8" s="31">
        <f>P8+R8</f>
        <v>10873</v>
      </c>
      <c r="T8" s="132" t="s">
        <v>2</v>
      </c>
      <c r="U8" s="126"/>
      <c r="V8" s="66">
        <f aca="true" t="shared" si="0" ref="V8:W36">L8-C8</f>
        <v>-453.52</v>
      </c>
      <c r="W8" s="9">
        <f t="shared" si="0"/>
        <v>0</v>
      </c>
      <c r="X8" s="10">
        <f>V8+W8</f>
        <v>-453.52</v>
      </c>
      <c r="Y8" s="9">
        <f aca="true" t="shared" si="1" ref="Y8:Y36">O8-F8</f>
        <v>-781</v>
      </c>
      <c r="Z8" s="10">
        <f>W8+Y8</f>
        <v>-781</v>
      </c>
      <c r="AA8" s="9">
        <f aca="true" t="shared" si="2" ref="AA8:AA36">Q8-H8</f>
        <v>453.52</v>
      </c>
      <c r="AB8" s="10">
        <f>V8+AA8</f>
        <v>0</v>
      </c>
      <c r="AC8" s="31">
        <f>Z8+AB8</f>
        <v>-781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99">
        <v>6.3</v>
      </c>
      <c r="AM8" s="84">
        <v>7</v>
      </c>
      <c r="AN8" s="84">
        <v>6.77</v>
      </c>
      <c r="AO8" s="17">
        <v>0.83</v>
      </c>
      <c r="AP8" s="27">
        <v>0.56</v>
      </c>
      <c r="AQ8" s="24">
        <v>4.6</v>
      </c>
      <c r="AR8" s="24">
        <v>5.4</v>
      </c>
      <c r="AS8" s="38">
        <v>5.98</v>
      </c>
      <c r="AT8" s="17">
        <v>0.85</v>
      </c>
      <c r="AU8" s="17">
        <v>0.64</v>
      </c>
      <c r="AV8" s="99">
        <f>AQ8-AL8</f>
        <v>-1.7000000000000002</v>
      </c>
      <c r="AW8" s="84">
        <f>AR8-AM8</f>
        <v>-1.5999999999999996</v>
      </c>
      <c r="AX8" s="84">
        <f>AS8-AN8</f>
        <v>-0.7899999999999991</v>
      </c>
      <c r="AY8" s="17">
        <f>AT8-AO8</f>
        <v>0.020000000000000018</v>
      </c>
      <c r="AZ8" s="27">
        <f>AU8-AP8</f>
        <v>0.07999999999999996</v>
      </c>
      <c r="BA8" s="133" t="s">
        <v>2</v>
      </c>
      <c r="BB8" s="123"/>
      <c r="BC8" s="141">
        <v>173</v>
      </c>
      <c r="BD8" s="98">
        <v>155</v>
      </c>
      <c r="BE8" s="100">
        <f>BD8-BC8</f>
        <v>-18</v>
      </c>
      <c r="BF8" s="149"/>
      <c r="BG8" s="97">
        <f>((N8*AS8)/AT8)/365</f>
        <v>140.58021079774375</v>
      </c>
      <c r="BH8" s="98">
        <f>BG8-BD8</f>
        <v>-14.419789202256254</v>
      </c>
      <c r="BI8" s="242">
        <f>BG8-BC8</f>
        <v>-32.419789202256254</v>
      </c>
      <c r="BJ8" s="185"/>
      <c r="BK8" s="275" t="s">
        <v>184</v>
      </c>
      <c r="BL8" s="276"/>
      <c r="BM8" s="133" t="s">
        <v>2</v>
      </c>
      <c r="BN8" s="123"/>
      <c r="BO8" s="97">
        <v>101</v>
      </c>
      <c r="BP8" s="231">
        <f>((BO8*AS8)/AT8)/365</f>
        <v>1.9467526188557616</v>
      </c>
      <c r="BQ8" s="97">
        <v>52</v>
      </c>
      <c r="BR8" s="232">
        <f>((BQ8*AS8)/AT8)/365</f>
        <v>1.0022884770346496</v>
      </c>
      <c r="BS8" s="365" t="s">
        <v>181</v>
      </c>
      <c r="BT8" s="376"/>
      <c r="BU8" s="376"/>
      <c r="BV8" s="376"/>
      <c r="BW8" s="376"/>
      <c r="BX8" s="376"/>
      <c r="BY8" s="377"/>
      <c r="BZ8" s="133" t="s">
        <v>2</v>
      </c>
      <c r="CA8" s="123"/>
      <c r="CB8" s="384" t="s">
        <v>169</v>
      </c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6"/>
    </row>
    <row r="9" spans="1:95" ht="12.75" customHeight="1">
      <c r="A9" s="122" t="s">
        <v>3</v>
      </c>
      <c r="B9" s="4"/>
      <c r="C9" s="67"/>
      <c r="D9" s="12"/>
      <c r="E9" s="12">
        <f aca="true" t="shared" si="3" ref="E9:E36">C9+D9</f>
        <v>0</v>
      </c>
      <c r="F9" s="12"/>
      <c r="G9" s="12">
        <f>D9+F9</f>
        <v>0</v>
      </c>
      <c r="H9" s="12"/>
      <c r="I9" s="12">
        <f>C9+H9</f>
        <v>0</v>
      </c>
      <c r="J9" s="32">
        <f>G9+I9</f>
        <v>0</v>
      </c>
      <c r="K9" s="118"/>
      <c r="L9" s="67">
        <f aca="true" t="shared" si="4" ref="L9:L36">I9-Q9</f>
        <v>0</v>
      </c>
      <c r="M9" s="12"/>
      <c r="N9" s="12">
        <f aca="true" t="shared" si="5" ref="N9:N36">L9+M9</f>
        <v>0</v>
      </c>
      <c r="O9" s="12">
        <v>0</v>
      </c>
      <c r="P9" s="12">
        <f>M9+O9</f>
        <v>0</v>
      </c>
      <c r="Q9" s="12">
        <f aca="true" t="shared" si="6" ref="Q9:Q36">I9*AU9</f>
        <v>0</v>
      </c>
      <c r="R9" s="12">
        <f>L9+Q9</f>
        <v>0</v>
      </c>
      <c r="S9" s="32">
        <f>P9+R9</f>
        <v>0</v>
      </c>
      <c r="T9" s="122" t="s">
        <v>3</v>
      </c>
      <c r="U9" s="126"/>
      <c r="V9" s="67">
        <f t="shared" si="0"/>
        <v>0</v>
      </c>
      <c r="W9" s="11">
        <f t="shared" si="0"/>
        <v>0</v>
      </c>
      <c r="X9" s="12">
        <f aca="true" t="shared" si="7" ref="X9:X36">V9+W9</f>
        <v>0</v>
      </c>
      <c r="Y9" s="11">
        <f t="shared" si="1"/>
        <v>0</v>
      </c>
      <c r="Z9" s="12">
        <f>W9+Y9</f>
        <v>0</v>
      </c>
      <c r="AA9" s="11">
        <f t="shared" si="2"/>
        <v>0</v>
      </c>
      <c r="AB9" s="12">
        <f>V9+AA9</f>
        <v>0</v>
      </c>
      <c r="AC9" s="32">
        <f>Z9+AB9</f>
        <v>0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92"/>
      <c r="AM9" s="85"/>
      <c r="AN9" s="85"/>
      <c r="AO9" s="18"/>
      <c r="AP9" s="28"/>
      <c r="AQ9" s="25"/>
      <c r="AR9" s="25"/>
      <c r="AS9" s="39"/>
      <c r="AT9" s="18"/>
      <c r="AU9" s="18"/>
      <c r="AV9" s="92"/>
      <c r="AW9" s="85"/>
      <c r="AX9" s="85"/>
      <c r="AY9" s="18"/>
      <c r="AZ9" s="28"/>
      <c r="BA9" s="134" t="s">
        <v>3</v>
      </c>
      <c r="BB9" s="123"/>
      <c r="BC9" s="142"/>
      <c r="BD9" s="86"/>
      <c r="BE9" s="145"/>
      <c r="BF9" s="149"/>
      <c r="BG9" s="89"/>
      <c r="BH9" s="86"/>
      <c r="BI9" s="243"/>
      <c r="BJ9" s="185"/>
      <c r="BK9" s="277"/>
      <c r="BL9" s="278"/>
      <c r="BM9" s="134" t="s">
        <v>3</v>
      </c>
      <c r="BN9" s="123"/>
      <c r="BO9" s="142"/>
      <c r="BP9" s="234"/>
      <c r="BQ9" s="142"/>
      <c r="BR9" s="233"/>
      <c r="BS9" s="356"/>
      <c r="BT9" s="378"/>
      <c r="BU9" s="378"/>
      <c r="BV9" s="378"/>
      <c r="BW9" s="378"/>
      <c r="BX9" s="378"/>
      <c r="BY9" s="358"/>
      <c r="BZ9" s="134" t="s">
        <v>3</v>
      </c>
      <c r="CA9" s="123"/>
      <c r="CB9" s="387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9"/>
      <c r="CQ9" s="390"/>
    </row>
    <row r="10" spans="1:95" ht="13.5" customHeight="1" thickBot="1">
      <c r="A10" s="122" t="s">
        <v>4</v>
      </c>
      <c r="B10" s="4"/>
      <c r="C10" s="67">
        <v>1404</v>
      </c>
      <c r="D10" s="12">
        <v>787</v>
      </c>
      <c r="E10" s="12">
        <f t="shared" si="3"/>
        <v>2191</v>
      </c>
      <c r="F10" s="12">
        <v>174</v>
      </c>
      <c r="G10" s="12">
        <f>D10+F10</f>
        <v>961</v>
      </c>
      <c r="H10" s="12">
        <v>3052</v>
      </c>
      <c r="I10" s="12">
        <f>C10+H10</f>
        <v>4456</v>
      </c>
      <c r="J10" s="32">
        <f aca="true" t="shared" si="8" ref="J10:J36">G10+I10</f>
        <v>5417</v>
      </c>
      <c r="K10" s="118"/>
      <c r="L10" s="67">
        <f t="shared" si="4"/>
        <v>1069.44</v>
      </c>
      <c r="M10" s="12">
        <v>787</v>
      </c>
      <c r="N10" s="12">
        <f t="shared" si="5"/>
        <v>1856.44</v>
      </c>
      <c r="O10" s="12">
        <v>0</v>
      </c>
      <c r="P10" s="12">
        <f>M10+O10</f>
        <v>787</v>
      </c>
      <c r="Q10" s="12">
        <f t="shared" si="6"/>
        <v>3386.56</v>
      </c>
      <c r="R10" s="12">
        <f>L10+Q10</f>
        <v>4456</v>
      </c>
      <c r="S10" s="32">
        <f>P10+R10</f>
        <v>5243</v>
      </c>
      <c r="T10" s="122" t="s">
        <v>4</v>
      </c>
      <c r="U10" s="126"/>
      <c r="V10" s="67">
        <f t="shared" si="0"/>
        <v>-334.55999999999995</v>
      </c>
      <c r="W10" s="11">
        <f t="shared" si="0"/>
        <v>0</v>
      </c>
      <c r="X10" s="12">
        <f t="shared" si="7"/>
        <v>-334.55999999999995</v>
      </c>
      <c r="Y10" s="11">
        <f t="shared" si="1"/>
        <v>-174</v>
      </c>
      <c r="Z10" s="12">
        <f>W10+Y10</f>
        <v>-174</v>
      </c>
      <c r="AA10" s="11">
        <f t="shared" si="2"/>
        <v>334.55999999999995</v>
      </c>
      <c r="AB10" s="12">
        <f>V10+AA10</f>
        <v>0</v>
      </c>
      <c r="AC10" s="32">
        <f>Z10+AB10</f>
        <v>-174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92">
        <v>3.6</v>
      </c>
      <c r="AM10" s="85">
        <v>5.3</v>
      </c>
      <c r="AN10" s="85">
        <v>4.18</v>
      </c>
      <c r="AO10" s="18">
        <v>0.76</v>
      </c>
      <c r="AP10" s="28">
        <v>0.68</v>
      </c>
      <c r="AQ10" s="25">
        <v>3.1</v>
      </c>
      <c r="AR10" s="25">
        <v>4.4</v>
      </c>
      <c r="AS10" s="39">
        <v>3.92</v>
      </c>
      <c r="AT10" s="19">
        <v>0.8</v>
      </c>
      <c r="AU10" s="18">
        <v>0.76</v>
      </c>
      <c r="AV10" s="92">
        <f aca="true" t="shared" si="9" ref="AV10:AZ11">AQ10-AL10</f>
        <v>-0.5</v>
      </c>
      <c r="AW10" s="85">
        <f t="shared" si="9"/>
        <v>-0.8999999999999995</v>
      </c>
      <c r="AX10" s="85">
        <f t="shared" si="9"/>
        <v>-0.2599999999999998</v>
      </c>
      <c r="AY10" s="18">
        <f t="shared" si="9"/>
        <v>0.040000000000000036</v>
      </c>
      <c r="AZ10" s="28">
        <f t="shared" si="9"/>
        <v>0.07999999999999996</v>
      </c>
      <c r="BA10" s="134" t="s">
        <v>4</v>
      </c>
      <c r="BB10" s="123"/>
      <c r="BC10" s="142">
        <v>34</v>
      </c>
      <c r="BD10" s="86">
        <v>41</v>
      </c>
      <c r="BE10" s="145">
        <f aca="true" t="shared" si="10" ref="BE10:BE34">BD10-BC10</f>
        <v>7</v>
      </c>
      <c r="BF10" s="149"/>
      <c r="BG10" s="89">
        <f>((N10*AS10)/AT10)/365</f>
        <v>24.922071232876714</v>
      </c>
      <c r="BH10" s="86">
        <f aca="true" t="shared" si="11" ref="BH10:BH15">BG10-BD10</f>
        <v>-16.077928767123286</v>
      </c>
      <c r="BI10" s="243">
        <f aca="true" t="shared" si="12" ref="BI10:BI28">BG10-BC10</f>
        <v>-9.077928767123286</v>
      </c>
      <c r="BJ10" s="185"/>
      <c r="BK10" s="277"/>
      <c r="BL10" s="278"/>
      <c r="BM10" s="134" t="s">
        <v>4</v>
      </c>
      <c r="BN10" s="123"/>
      <c r="BO10" s="142">
        <v>75</v>
      </c>
      <c r="BP10" s="234">
        <f>((BO10*AS10)/AT10)/365</f>
        <v>1.0068493150684932</v>
      </c>
      <c r="BQ10" s="142">
        <v>23</v>
      </c>
      <c r="BR10" s="233">
        <f>((BQ10*AS10)/AT10)/365</f>
        <v>0.3087671232876712</v>
      </c>
      <c r="BS10" s="356"/>
      <c r="BT10" s="378"/>
      <c r="BU10" s="378"/>
      <c r="BV10" s="378"/>
      <c r="BW10" s="378"/>
      <c r="BX10" s="378"/>
      <c r="BY10" s="358"/>
      <c r="BZ10" s="134" t="s">
        <v>4</v>
      </c>
      <c r="CA10" s="123"/>
      <c r="CB10" s="387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9"/>
      <c r="CQ10" s="390"/>
    </row>
    <row r="11" spans="1:95" ht="13.5" customHeight="1" thickBot="1">
      <c r="A11" s="122" t="s">
        <v>5</v>
      </c>
      <c r="B11" s="4"/>
      <c r="C11" s="67">
        <v>1616</v>
      </c>
      <c r="D11" s="12">
        <v>3433</v>
      </c>
      <c r="E11" s="12">
        <f t="shared" si="3"/>
        <v>5049</v>
      </c>
      <c r="F11" s="12">
        <v>797</v>
      </c>
      <c r="G11" s="12">
        <f aca="true" t="shared" si="13" ref="G11:G36">D11+F11</f>
        <v>4230</v>
      </c>
      <c r="H11" s="12">
        <v>1198</v>
      </c>
      <c r="I11" s="12">
        <f aca="true" t="shared" si="14" ref="I11:I36">C11+H11</f>
        <v>2814</v>
      </c>
      <c r="J11" s="32">
        <f t="shared" si="8"/>
        <v>7044</v>
      </c>
      <c r="K11" s="118"/>
      <c r="L11" s="67">
        <f t="shared" si="4"/>
        <v>1407</v>
      </c>
      <c r="M11" s="12">
        <v>3433</v>
      </c>
      <c r="N11" s="12">
        <f t="shared" si="5"/>
        <v>4840</v>
      </c>
      <c r="O11" s="12">
        <v>0</v>
      </c>
      <c r="P11" s="12">
        <f>M11+O11</f>
        <v>3433</v>
      </c>
      <c r="Q11" s="12">
        <f t="shared" si="6"/>
        <v>1407</v>
      </c>
      <c r="R11" s="12">
        <f>L11+Q11</f>
        <v>2814</v>
      </c>
      <c r="S11" s="32">
        <f>P11+R11</f>
        <v>6247</v>
      </c>
      <c r="T11" s="122" t="s">
        <v>5</v>
      </c>
      <c r="U11" s="126"/>
      <c r="V11" s="67">
        <f t="shared" si="0"/>
        <v>-209</v>
      </c>
      <c r="W11" s="11">
        <f t="shared" si="0"/>
        <v>0</v>
      </c>
      <c r="X11" s="12">
        <f t="shared" si="7"/>
        <v>-209</v>
      </c>
      <c r="Y11" s="11">
        <f t="shared" si="1"/>
        <v>-797</v>
      </c>
      <c r="Z11" s="12">
        <f>W11+Y11</f>
        <v>-797</v>
      </c>
      <c r="AA11" s="11">
        <f t="shared" si="2"/>
        <v>209</v>
      </c>
      <c r="AB11" s="12">
        <f>V11+AA11</f>
        <v>0</v>
      </c>
      <c r="AC11" s="32">
        <f>Z11+AB11</f>
        <v>-797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92">
        <v>6.1</v>
      </c>
      <c r="AM11" s="85">
        <v>9</v>
      </c>
      <c r="AN11" s="85">
        <v>8.04</v>
      </c>
      <c r="AO11" s="18">
        <v>0.83</v>
      </c>
      <c r="AP11" s="28">
        <v>0.43</v>
      </c>
      <c r="AQ11" s="25">
        <v>5.5</v>
      </c>
      <c r="AR11" s="25">
        <v>7.5</v>
      </c>
      <c r="AS11" s="46">
        <v>7.33</v>
      </c>
      <c r="AT11" s="45">
        <v>0.83</v>
      </c>
      <c r="AU11" s="51">
        <v>0.5</v>
      </c>
      <c r="AV11" s="92">
        <f t="shared" si="9"/>
        <v>-0.5999999999999996</v>
      </c>
      <c r="AW11" s="85">
        <f t="shared" si="9"/>
        <v>-1.5</v>
      </c>
      <c r="AX11" s="85">
        <f t="shared" si="9"/>
        <v>-0.7099999999999991</v>
      </c>
      <c r="AY11" s="18">
        <f t="shared" si="9"/>
        <v>0</v>
      </c>
      <c r="AZ11" s="28">
        <f t="shared" si="9"/>
        <v>0.07</v>
      </c>
      <c r="BA11" s="134" t="s">
        <v>5</v>
      </c>
      <c r="BB11" s="123"/>
      <c r="BC11" s="142">
        <v>128</v>
      </c>
      <c r="BD11" s="86">
        <v>119</v>
      </c>
      <c r="BE11" s="145">
        <f t="shared" si="10"/>
        <v>-9</v>
      </c>
      <c r="BF11" s="149"/>
      <c r="BG11" s="89">
        <f>((N11*AS11)/AT11)/365</f>
        <v>117.10579303515432</v>
      </c>
      <c r="BH11" s="86">
        <f t="shared" si="11"/>
        <v>-1.8942069648456794</v>
      </c>
      <c r="BI11" s="243">
        <f t="shared" si="12"/>
        <v>-10.89420696484568</v>
      </c>
      <c r="BJ11" s="185"/>
      <c r="BK11" s="277"/>
      <c r="BL11" s="278"/>
      <c r="BM11" s="134" t="s">
        <v>5</v>
      </c>
      <c r="BN11" s="123"/>
      <c r="BO11" s="142">
        <v>211</v>
      </c>
      <c r="BP11" s="234">
        <f>((BO11*AS11)/AT11)/365</f>
        <v>5.10523188644991</v>
      </c>
      <c r="BQ11" s="142">
        <v>39</v>
      </c>
      <c r="BR11" s="233">
        <f>((BQ11*AS11)/AT11)/365</f>
        <v>0.943621059580789</v>
      </c>
      <c r="BS11" s="356"/>
      <c r="BT11" s="378"/>
      <c r="BU11" s="378"/>
      <c r="BV11" s="378"/>
      <c r="BW11" s="378"/>
      <c r="BX11" s="378"/>
      <c r="BY11" s="358"/>
      <c r="BZ11" s="134" t="s">
        <v>5</v>
      </c>
      <c r="CA11" s="123"/>
      <c r="CB11" s="387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9"/>
      <c r="CQ11" s="390"/>
    </row>
    <row r="12" spans="1:95" ht="12.75" customHeight="1">
      <c r="A12" s="122" t="s">
        <v>6</v>
      </c>
      <c r="B12" s="4"/>
      <c r="C12" s="67"/>
      <c r="D12" s="12"/>
      <c r="E12" s="12">
        <f t="shared" si="3"/>
        <v>0</v>
      </c>
      <c r="F12" s="12"/>
      <c r="G12" s="12">
        <f t="shared" si="13"/>
        <v>0</v>
      </c>
      <c r="H12" s="12"/>
      <c r="I12" s="12">
        <f>C12+H12</f>
        <v>0</v>
      </c>
      <c r="J12" s="32">
        <f>G12+I12</f>
        <v>0</v>
      </c>
      <c r="K12" s="118"/>
      <c r="L12" s="67">
        <f t="shared" si="4"/>
        <v>0</v>
      </c>
      <c r="M12" s="12"/>
      <c r="N12" s="12">
        <f t="shared" si="5"/>
        <v>0</v>
      </c>
      <c r="O12" s="12">
        <v>0</v>
      </c>
      <c r="P12" s="12">
        <f>M12+O12</f>
        <v>0</v>
      </c>
      <c r="Q12" s="12">
        <f t="shared" si="6"/>
        <v>0</v>
      </c>
      <c r="R12" s="12">
        <f>L12+Q12</f>
        <v>0</v>
      </c>
      <c r="S12" s="32">
        <f>P12+R12</f>
        <v>0</v>
      </c>
      <c r="T12" s="122" t="s">
        <v>6</v>
      </c>
      <c r="U12" s="126"/>
      <c r="V12" s="67">
        <f t="shared" si="0"/>
        <v>0</v>
      </c>
      <c r="W12" s="11">
        <f t="shared" si="0"/>
        <v>0</v>
      </c>
      <c r="X12" s="12">
        <f t="shared" si="7"/>
        <v>0</v>
      </c>
      <c r="Y12" s="11">
        <f t="shared" si="1"/>
        <v>0</v>
      </c>
      <c r="Z12" s="12">
        <f>W12+Y12</f>
        <v>0</v>
      </c>
      <c r="AA12" s="11">
        <f t="shared" si="2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92"/>
      <c r="AM12" s="85"/>
      <c r="AN12" s="85"/>
      <c r="AO12" s="18"/>
      <c r="AP12" s="28"/>
      <c r="AQ12" s="25"/>
      <c r="AR12" s="25"/>
      <c r="AS12" s="39"/>
      <c r="AT12" s="44"/>
      <c r="AU12" s="18"/>
      <c r="AV12" s="92"/>
      <c r="AW12" s="85"/>
      <c r="AX12" s="85"/>
      <c r="AY12" s="18"/>
      <c r="AZ12" s="28"/>
      <c r="BA12" s="134" t="s">
        <v>6</v>
      </c>
      <c r="BB12" s="123"/>
      <c r="BC12" s="142">
        <v>16</v>
      </c>
      <c r="BD12" s="86">
        <v>47</v>
      </c>
      <c r="BE12" s="145">
        <f t="shared" si="10"/>
        <v>31</v>
      </c>
      <c r="BF12" s="149"/>
      <c r="BG12" s="153">
        <f>BD12</f>
        <v>47</v>
      </c>
      <c r="BH12" s="156">
        <f t="shared" si="11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142"/>
      <c r="BP12" s="234"/>
      <c r="BQ12" s="142"/>
      <c r="BR12" s="233"/>
      <c r="BS12" s="356"/>
      <c r="BT12" s="378"/>
      <c r="BU12" s="378"/>
      <c r="BV12" s="378"/>
      <c r="BW12" s="378"/>
      <c r="BX12" s="378"/>
      <c r="BY12" s="358"/>
      <c r="BZ12" s="134" t="s">
        <v>6</v>
      </c>
      <c r="CA12" s="123"/>
      <c r="CB12" s="387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9"/>
      <c r="CQ12" s="390"/>
    </row>
    <row r="13" spans="1:95" ht="13.5" customHeight="1" thickBot="1">
      <c r="A13" s="122" t="s">
        <v>7</v>
      </c>
      <c r="B13" s="4"/>
      <c r="C13" s="67">
        <v>972</v>
      </c>
      <c r="D13" s="12">
        <v>322</v>
      </c>
      <c r="E13" s="12">
        <f t="shared" si="3"/>
        <v>1294</v>
      </c>
      <c r="F13" s="12">
        <v>32</v>
      </c>
      <c r="G13" s="12">
        <f t="shared" si="13"/>
        <v>354</v>
      </c>
      <c r="H13" s="12">
        <v>367</v>
      </c>
      <c r="I13" s="12">
        <f t="shared" si="14"/>
        <v>1339</v>
      </c>
      <c r="J13" s="32">
        <f t="shared" si="8"/>
        <v>1693</v>
      </c>
      <c r="K13" s="118"/>
      <c r="L13" s="67">
        <f t="shared" si="4"/>
        <v>749.84</v>
      </c>
      <c r="M13" s="12">
        <v>322</v>
      </c>
      <c r="N13" s="12">
        <f t="shared" si="5"/>
        <v>1071.8400000000001</v>
      </c>
      <c r="O13" s="12">
        <v>0</v>
      </c>
      <c r="P13" s="12">
        <f aca="true" t="shared" si="15" ref="P13:P36">M13+O13</f>
        <v>322</v>
      </c>
      <c r="Q13" s="12">
        <f t="shared" si="6"/>
        <v>589.16</v>
      </c>
      <c r="R13" s="12">
        <f aca="true" t="shared" si="16" ref="R13:R36">L13+Q13</f>
        <v>1339</v>
      </c>
      <c r="S13" s="32">
        <f aca="true" t="shared" si="17" ref="S13:S36">P13+R13</f>
        <v>1661</v>
      </c>
      <c r="T13" s="122" t="s">
        <v>7</v>
      </c>
      <c r="U13" s="126"/>
      <c r="V13" s="67">
        <f t="shared" si="0"/>
        <v>-222.15999999999997</v>
      </c>
      <c r="W13" s="11">
        <f t="shared" si="0"/>
        <v>0</v>
      </c>
      <c r="X13" s="12">
        <f t="shared" si="7"/>
        <v>-222.15999999999997</v>
      </c>
      <c r="Y13" s="11">
        <f t="shared" si="1"/>
        <v>-32</v>
      </c>
      <c r="Z13" s="12">
        <f aca="true" t="shared" si="18" ref="Z13:Z36">W13+Y13</f>
        <v>-32</v>
      </c>
      <c r="AA13" s="11">
        <f t="shared" si="2"/>
        <v>222.15999999999997</v>
      </c>
      <c r="AB13" s="12">
        <f aca="true" t="shared" si="19" ref="AB13:AB36">V13+AA13</f>
        <v>0</v>
      </c>
      <c r="AC13" s="32">
        <f aca="true" t="shared" si="20" ref="AC13:AC36">Z13+AB13</f>
        <v>-32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92">
        <v>2.5</v>
      </c>
      <c r="AM13" s="85">
        <v>4.6</v>
      </c>
      <c r="AN13" s="85">
        <v>3.06</v>
      </c>
      <c r="AO13" s="18">
        <v>0.57</v>
      </c>
      <c r="AP13" s="28">
        <v>0.27</v>
      </c>
      <c r="AQ13" s="25">
        <v>2</v>
      </c>
      <c r="AR13" s="25">
        <v>4.1</v>
      </c>
      <c r="AS13" s="39">
        <v>2.75</v>
      </c>
      <c r="AT13" s="18">
        <v>0.65</v>
      </c>
      <c r="AU13" s="63">
        <v>0.44</v>
      </c>
      <c r="AV13" s="92">
        <f aca="true" t="shared" si="21" ref="AV13:AZ15">AQ13-AL13</f>
        <v>-0.5</v>
      </c>
      <c r="AW13" s="85">
        <f t="shared" si="21"/>
        <v>-0.5</v>
      </c>
      <c r="AX13" s="85">
        <f t="shared" si="21"/>
        <v>-0.31000000000000005</v>
      </c>
      <c r="AY13" s="18">
        <f t="shared" si="21"/>
        <v>0.08000000000000007</v>
      </c>
      <c r="AZ13" s="28">
        <f t="shared" si="21"/>
        <v>0.16999999999999998</v>
      </c>
      <c r="BA13" s="134" t="s">
        <v>7</v>
      </c>
      <c r="BB13" s="123"/>
      <c r="BC13" s="142">
        <v>21</v>
      </c>
      <c r="BD13" s="86">
        <v>20</v>
      </c>
      <c r="BE13" s="145">
        <f t="shared" si="10"/>
        <v>-1</v>
      </c>
      <c r="BF13" s="149"/>
      <c r="BG13" s="89">
        <f>((N13*AS13)/AT13)/365</f>
        <v>12.423856691253953</v>
      </c>
      <c r="BH13" s="140">
        <f t="shared" si="11"/>
        <v>-7.5761433087460475</v>
      </c>
      <c r="BI13" s="243">
        <f t="shared" si="12"/>
        <v>-8.576143308746047</v>
      </c>
      <c r="BJ13" s="185"/>
      <c r="BK13" s="277"/>
      <c r="BL13" s="278"/>
      <c r="BM13" s="134" t="s">
        <v>7</v>
      </c>
      <c r="BN13" s="123"/>
      <c r="BO13" s="142">
        <v>52</v>
      </c>
      <c r="BP13" s="234">
        <f>((BO13*AS13)/AT13)/365</f>
        <v>0.6027397260273972</v>
      </c>
      <c r="BQ13" s="142">
        <v>2</v>
      </c>
      <c r="BR13" s="233">
        <f>((BQ13*AS13)/AT13)/365</f>
        <v>0.023182297154899896</v>
      </c>
      <c r="BS13" s="356"/>
      <c r="BT13" s="378"/>
      <c r="BU13" s="378"/>
      <c r="BV13" s="378"/>
      <c r="BW13" s="378"/>
      <c r="BX13" s="378"/>
      <c r="BY13" s="358"/>
      <c r="BZ13" s="134" t="s">
        <v>7</v>
      </c>
      <c r="CA13" s="123"/>
      <c r="CB13" s="387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9"/>
      <c r="CQ13" s="390"/>
    </row>
    <row r="14" spans="1:95" ht="12.75" customHeight="1">
      <c r="A14" s="122" t="s">
        <v>8</v>
      </c>
      <c r="B14" s="4"/>
      <c r="C14" s="67">
        <v>384</v>
      </c>
      <c r="D14" s="12">
        <v>114</v>
      </c>
      <c r="E14" s="12">
        <f t="shared" si="3"/>
        <v>498</v>
      </c>
      <c r="F14" s="12">
        <v>24</v>
      </c>
      <c r="G14" s="12">
        <f t="shared" si="13"/>
        <v>138</v>
      </c>
      <c r="H14" s="12">
        <v>1323</v>
      </c>
      <c r="I14" s="12">
        <f t="shared" si="14"/>
        <v>1707</v>
      </c>
      <c r="J14" s="32">
        <f t="shared" si="8"/>
        <v>1845</v>
      </c>
      <c r="K14" s="118"/>
      <c r="L14" s="67">
        <f t="shared" si="4"/>
        <v>187.76999999999998</v>
      </c>
      <c r="M14" s="12">
        <v>114</v>
      </c>
      <c r="N14" s="12">
        <f t="shared" si="5"/>
        <v>301.77</v>
      </c>
      <c r="O14" s="12">
        <v>0</v>
      </c>
      <c r="P14" s="12">
        <f t="shared" si="15"/>
        <v>114</v>
      </c>
      <c r="Q14" s="12">
        <f t="shared" si="6"/>
        <v>1519.23</v>
      </c>
      <c r="R14" s="12">
        <f t="shared" si="16"/>
        <v>1707</v>
      </c>
      <c r="S14" s="32">
        <f t="shared" si="17"/>
        <v>1821</v>
      </c>
      <c r="T14" s="122" t="s">
        <v>8</v>
      </c>
      <c r="U14" s="126"/>
      <c r="V14" s="67">
        <f t="shared" si="0"/>
        <v>-196.23000000000002</v>
      </c>
      <c r="W14" s="11">
        <f t="shared" si="0"/>
        <v>0</v>
      </c>
      <c r="X14" s="12">
        <f t="shared" si="7"/>
        <v>-196.23000000000002</v>
      </c>
      <c r="Y14" s="11">
        <f t="shared" si="1"/>
        <v>-24</v>
      </c>
      <c r="Z14" s="12">
        <f t="shared" si="18"/>
        <v>-24</v>
      </c>
      <c r="AA14" s="11">
        <f t="shared" si="2"/>
        <v>196.23000000000002</v>
      </c>
      <c r="AB14" s="12">
        <f t="shared" si="19"/>
        <v>0</v>
      </c>
      <c r="AC14" s="32">
        <f t="shared" si="20"/>
        <v>-24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92">
        <v>2.1</v>
      </c>
      <c r="AM14" s="85">
        <v>5.8</v>
      </c>
      <c r="AN14" s="85">
        <v>2.98</v>
      </c>
      <c r="AO14" s="18">
        <v>0.47</v>
      </c>
      <c r="AP14" s="28">
        <v>0.78</v>
      </c>
      <c r="AQ14" s="25">
        <v>1.8</v>
      </c>
      <c r="AR14" s="25">
        <v>4.3</v>
      </c>
      <c r="AS14" s="39">
        <v>2.73</v>
      </c>
      <c r="AT14" s="18">
        <v>0.65</v>
      </c>
      <c r="AU14" s="18">
        <v>0.89</v>
      </c>
      <c r="AV14" s="92">
        <f t="shared" si="21"/>
        <v>-0.30000000000000004</v>
      </c>
      <c r="AW14" s="85">
        <f t="shared" si="21"/>
        <v>-1.5</v>
      </c>
      <c r="AX14" s="85">
        <f t="shared" si="21"/>
        <v>-0.25</v>
      </c>
      <c r="AY14" s="18">
        <f t="shared" si="21"/>
        <v>0.18000000000000005</v>
      </c>
      <c r="AZ14" s="28">
        <f t="shared" si="21"/>
        <v>0.10999999999999999</v>
      </c>
      <c r="BA14" s="134" t="s">
        <v>8</v>
      </c>
      <c r="BB14" s="123"/>
      <c r="BC14" s="142">
        <v>8</v>
      </c>
      <c r="BD14" s="86">
        <v>8</v>
      </c>
      <c r="BE14" s="145">
        <f t="shared" si="10"/>
        <v>0</v>
      </c>
      <c r="BF14" s="149"/>
      <c r="BG14" s="89">
        <f>((N14*AS14)/AT14)/365</f>
        <v>3.472421917808219</v>
      </c>
      <c r="BH14" s="140">
        <f t="shared" si="11"/>
        <v>-4.527578082191781</v>
      </c>
      <c r="BI14" s="243">
        <f t="shared" si="12"/>
        <v>-4.527578082191781</v>
      </c>
      <c r="BJ14" s="185"/>
      <c r="BK14" s="277"/>
      <c r="BL14" s="278"/>
      <c r="BM14" s="134" t="s">
        <v>8</v>
      </c>
      <c r="BN14" s="123"/>
      <c r="BO14" s="142">
        <v>13</v>
      </c>
      <c r="BP14" s="234">
        <f>((BO14*AS14)/AT14)/365</f>
        <v>0.1495890410958904</v>
      </c>
      <c r="BQ14" s="142">
        <v>7</v>
      </c>
      <c r="BR14" s="233">
        <f>((BQ14*AS14)/AT14)/365</f>
        <v>0.08054794520547945</v>
      </c>
      <c r="BS14" s="356"/>
      <c r="BT14" s="378"/>
      <c r="BU14" s="378"/>
      <c r="BV14" s="378"/>
      <c r="BW14" s="378"/>
      <c r="BX14" s="378"/>
      <c r="BY14" s="358"/>
      <c r="BZ14" s="134" t="s">
        <v>8</v>
      </c>
      <c r="CA14" s="123"/>
      <c r="CB14" s="387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9"/>
      <c r="CQ14" s="390"/>
    </row>
    <row r="15" spans="1:95" ht="12.75" customHeight="1">
      <c r="A15" s="122" t="s">
        <v>9</v>
      </c>
      <c r="B15" s="4"/>
      <c r="C15" s="67">
        <v>473</v>
      </c>
      <c r="D15" s="12">
        <v>236</v>
      </c>
      <c r="E15" s="12">
        <f t="shared" si="3"/>
        <v>709</v>
      </c>
      <c r="F15" s="12">
        <v>14</v>
      </c>
      <c r="G15" s="12">
        <f t="shared" si="13"/>
        <v>250</v>
      </c>
      <c r="H15" s="12">
        <v>454</v>
      </c>
      <c r="I15" s="12">
        <f t="shared" si="14"/>
        <v>927</v>
      </c>
      <c r="J15" s="32">
        <f t="shared" si="8"/>
        <v>1177</v>
      </c>
      <c r="K15" s="118"/>
      <c r="L15" s="67">
        <f t="shared" si="4"/>
        <v>305.90999999999997</v>
      </c>
      <c r="M15" s="12">
        <v>236</v>
      </c>
      <c r="N15" s="12">
        <f t="shared" si="5"/>
        <v>541.91</v>
      </c>
      <c r="O15" s="12">
        <v>0</v>
      </c>
      <c r="P15" s="12">
        <f t="shared" si="15"/>
        <v>236</v>
      </c>
      <c r="Q15" s="12">
        <f t="shared" si="6"/>
        <v>621.09</v>
      </c>
      <c r="R15" s="12">
        <f t="shared" si="16"/>
        <v>927</v>
      </c>
      <c r="S15" s="32">
        <f t="shared" si="17"/>
        <v>1163</v>
      </c>
      <c r="T15" s="122" t="s">
        <v>9</v>
      </c>
      <c r="U15" s="126"/>
      <c r="V15" s="67">
        <f t="shared" si="0"/>
        <v>-167.09000000000003</v>
      </c>
      <c r="W15" s="11">
        <f t="shared" si="0"/>
        <v>0</v>
      </c>
      <c r="X15" s="12">
        <f t="shared" si="7"/>
        <v>-167.09000000000003</v>
      </c>
      <c r="Y15" s="11">
        <f t="shared" si="1"/>
        <v>-14</v>
      </c>
      <c r="Z15" s="12">
        <f t="shared" si="18"/>
        <v>-14</v>
      </c>
      <c r="AA15" s="11">
        <f t="shared" si="2"/>
        <v>167.09000000000003</v>
      </c>
      <c r="AB15" s="12">
        <f t="shared" si="19"/>
        <v>0</v>
      </c>
      <c r="AC15" s="32">
        <f t="shared" si="20"/>
        <v>-14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92">
        <v>3.8</v>
      </c>
      <c r="AM15" s="85">
        <v>4.7</v>
      </c>
      <c r="AN15" s="85">
        <v>4.17</v>
      </c>
      <c r="AO15" s="18">
        <v>0.6</v>
      </c>
      <c r="AP15" s="28">
        <v>0.49</v>
      </c>
      <c r="AQ15" s="25">
        <v>2.8</v>
      </c>
      <c r="AR15" s="25">
        <v>4.1</v>
      </c>
      <c r="AS15" s="39">
        <v>3.71</v>
      </c>
      <c r="AT15" s="60">
        <v>0.65</v>
      </c>
      <c r="AU15" s="18">
        <v>0.67</v>
      </c>
      <c r="AV15" s="92">
        <f t="shared" si="21"/>
        <v>-1</v>
      </c>
      <c r="AW15" s="85">
        <f t="shared" si="21"/>
        <v>-0.6000000000000005</v>
      </c>
      <c r="AX15" s="85">
        <f t="shared" si="21"/>
        <v>-0.45999999999999996</v>
      </c>
      <c r="AY15" s="18">
        <f t="shared" si="21"/>
        <v>0.050000000000000044</v>
      </c>
      <c r="AZ15" s="28">
        <f t="shared" si="21"/>
        <v>0.18000000000000005</v>
      </c>
      <c r="BA15" s="134" t="s">
        <v>9</v>
      </c>
      <c r="BB15" s="123"/>
      <c r="BC15" s="142">
        <v>11</v>
      </c>
      <c r="BD15" s="86">
        <v>12</v>
      </c>
      <c r="BE15" s="145">
        <f t="shared" si="10"/>
        <v>1</v>
      </c>
      <c r="BF15" s="149"/>
      <c r="BG15" s="89">
        <f>((N15*AS15)/AT15)/365</f>
        <v>8.474124762908323</v>
      </c>
      <c r="BH15" s="140">
        <f t="shared" si="11"/>
        <v>-3.525875237091677</v>
      </c>
      <c r="BI15" s="245">
        <f t="shared" si="12"/>
        <v>-2.525875237091677</v>
      </c>
      <c r="BJ15" s="185"/>
      <c r="BK15" s="277"/>
      <c r="BL15" s="278"/>
      <c r="BM15" s="134" t="s">
        <v>9</v>
      </c>
      <c r="BN15" s="123"/>
      <c r="BO15" s="142"/>
      <c r="BP15" s="234"/>
      <c r="BQ15" s="142">
        <v>-14</v>
      </c>
      <c r="BR15" s="233">
        <f>((BQ15*AS15)/AT15)/365</f>
        <v>-0.21892518440463643</v>
      </c>
      <c r="BS15" s="356"/>
      <c r="BT15" s="378"/>
      <c r="BU15" s="378"/>
      <c r="BV15" s="378"/>
      <c r="BW15" s="378"/>
      <c r="BX15" s="378"/>
      <c r="BY15" s="358"/>
      <c r="BZ15" s="134" t="s">
        <v>9</v>
      </c>
      <c r="CA15" s="123"/>
      <c r="CB15" s="387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9"/>
      <c r="CQ15" s="390"/>
    </row>
    <row r="16" spans="1:95" ht="12.75" customHeight="1">
      <c r="A16" s="122" t="s">
        <v>10</v>
      </c>
      <c r="B16" s="4"/>
      <c r="C16" s="67"/>
      <c r="D16" s="12"/>
      <c r="E16" s="12">
        <f t="shared" si="3"/>
        <v>0</v>
      </c>
      <c r="F16" s="12"/>
      <c r="G16" s="12">
        <f t="shared" si="13"/>
        <v>0</v>
      </c>
      <c r="H16" s="12"/>
      <c r="I16" s="12">
        <f t="shared" si="14"/>
        <v>0</v>
      </c>
      <c r="J16" s="32">
        <f t="shared" si="8"/>
        <v>0</v>
      </c>
      <c r="K16" s="118"/>
      <c r="L16" s="67">
        <f t="shared" si="4"/>
        <v>0</v>
      </c>
      <c r="M16" s="12"/>
      <c r="N16" s="12">
        <f t="shared" si="5"/>
        <v>0</v>
      </c>
      <c r="O16" s="12">
        <v>0</v>
      </c>
      <c r="P16" s="12">
        <f t="shared" si="15"/>
        <v>0</v>
      </c>
      <c r="Q16" s="12">
        <f t="shared" si="6"/>
        <v>0</v>
      </c>
      <c r="R16" s="12">
        <f t="shared" si="16"/>
        <v>0</v>
      </c>
      <c r="S16" s="32">
        <f t="shared" si="17"/>
        <v>0</v>
      </c>
      <c r="T16" s="122" t="s">
        <v>10</v>
      </c>
      <c r="U16" s="126"/>
      <c r="V16" s="67">
        <f t="shared" si="0"/>
        <v>0</v>
      </c>
      <c r="W16" s="11">
        <f t="shared" si="0"/>
        <v>0</v>
      </c>
      <c r="X16" s="12">
        <f t="shared" si="7"/>
        <v>0</v>
      </c>
      <c r="Y16" s="11">
        <f t="shared" si="1"/>
        <v>0</v>
      </c>
      <c r="Z16" s="12">
        <f t="shared" si="18"/>
        <v>0</v>
      </c>
      <c r="AA16" s="11">
        <f t="shared" si="2"/>
        <v>0</v>
      </c>
      <c r="AB16" s="12">
        <f t="shared" si="19"/>
        <v>0</v>
      </c>
      <c r="AC16" s="32">
        <f t="shared" si="20"/>
        <v>0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92"/>
      <c r="AM16" s="85"/>
      <c r="AN16" s="85"/>
      <c r="AO16" s="18"/>
      <c r="AP16" s="28"/>
      <c r="AQ16" s="25"/>
      <c r="AR16" s="25"/>
      <c r="AS16" s="39"/>
      <c r="AT16" s="18"/>
      <c r="AU16" s="18"/>
      <c r="AV16" s="92"/>
      <c r="AW16" s="85"/>
      <c r="AX16" s="85"/>
      <c r="AY16" s="18"/>
      <c r="AZ16" s="28"/>
      <c r="BA16" s="134" t="s">
        <v>10</v>
      </c>
      <c r="BB16" s="123"/>
      <c r="BC16" s="142"/>
      <c r="BD16" s="86"/>
      <c r="BE16" s="145"/>
      <c r="BF16" s="149"/>
      <c r="BG16" s="89"/>
      <c r="BH16" s="140"/>
      <c r="BI16" s="243"/>
      <c r="BJ16" s="185"/>
      <c r="BK16" s="277"/>
      <c r="BL16" s="278"/>
      <c r="BM16" s="134" t="s">
        <v>10</v>
      </c>
      <c r="BN16" s="123"/>
      <c r="BO16" s="142"/>
      <c r="BP16" s="234"/>
      <c r="BQ16" s="142"/>
      <c r="BR16" s="233"/>
      <c r="BS16" s="356"/>
      <c r="BT16" s="378"/>
      <c r="BU16" s="378"/>
      <c r="BV16" s="378"/>
      <c r="BW16" s="378"/>
      <c r="BX16" s="378"/>
      <c r="BY16" s="358"/>
      <c r="BZ16" s="134" t="s">
        <v>10</v>
      </c>
      <c r="CA16" s="123"/>
      <c r="CB16" s="387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9"/>
      <c r="CQ16" s="390"/>
    </row>
    <row r="17" spans="1:95" ht="12.75" customHeight="1">
      <c r="A17" s="122" t="s">
        <v>11</v>
      </c>
      <c r="B17" s="4"/>
      <c r="C17" s="67"/>
      <c r="D17" s="12"/>
      <c r="E17" s="12">
        <f t="shared" si="3"/>
        <v>0</v>
      </c>
      <c r="F17" s="12"/>
      <c r="G17" s="12">
        <f t="shared" si="13"/>
        <v>0</v>
      </c>
      <c r="H17" s="12"/>
      <c r="I17" s="12">
        <f t="shared" si="14"/>
        <v>0</v>
      </c>
      <c r="J17" s="32">
        <f t="shared" si="8"/>
        <v>0</v>
      </c>
      <c r="K17" s="118"/>
      <c r="L17" s="67">
        <f t="shared" si="4"/>
        <v>0</v>
      </c>
      <c r="M17" s="12"/>
      <c r="N17" s="12">
        <f t="shared" si="5"/>
        <v>0</v>
      </c>
      <c r="O17" s="12">
        <v>0</v>
      </c>
      <c r="P17" s="12">
        <f t="shared" si="15"/>
        <v>0</v>
      </c>
      <c r="Q17" s="12">
        <f t="shared" si="6"/>
        <v>0</v>
      </c>
      <c r="R17" s="12">
        <f t="shared" si="16"/>
        <v>0</v>
      </c>
      <c r="S17" s="32">
        <f t="shared" si="17"/>
        <v>0</v>
      </c>
      <c r="T17" s="122" t="s">
        <v>11</v>
      </c>
      <c r="U17" s="126"/>
      <c r="V17" s="67">
        <f t="shared" si="0"/>
        <v>0</v>
      </c>
      <c r="W17" s="11">
        <f t="shared" si="0"/>
        <v>0</v>
      </c>
      <c r="X17" s="12">
        <f t="shared" si="7"/>
        <v>0</v>
      </c>
      <c r="Y17" s="11">
        <f t="shared" si="1"/>
        <v>0</v>
      </c>
      <c r="Z17" s="12">
        <f t="shared" si="18"/>
        <v>0</v>
      </c>
      <c r="AA17" s="11">
        <f t="shared" si="2"/>
        <v>0</v>
      </c>
      <c r="AB17" s="12">
        <f t="shared" si="19"/>
        <v>0</v>
      </c>
      <c r="AC17" s="32">
        <f t="shared" si="20"/>
        <v>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92"/>
      <c r="AM17" s="85"/>
      <c r="AN17" s="85"/>
      <c r="AO17" s="18"/>
      <c r="AP17" s="28"/>
      <c r="AQ17" s="25"/>
      <c r="AR17" s="25"/>
      <c r="AS17" s="39"/>
      <c r="AT17" s="18"/>
      <c r="AU17" s="18"/>
      <c r="AV17" s="92"/>
      <c r="AW17" s="85"/>
      <c r="AX17" s="85"/>
      <c r="AY17" s="18"/>
      <c r="AZ17" s="28"/>
      <c r="BA17" s="134" t="s">
        <v>11</v>
      </c>
      <c r="BB17" s="123"/>
      <c r="BC17" s="142"/>
      <c r="BD17" s="86"/>
      <c r="BE17" s="145"/>
      <c r="BF17" s="149"/>
      <c r="BG17" s="89"/>
      <c r="BH17" s="140"/>
      <c r="BI17" s="246"/>
      <c r="BJ17" s="185"/>
      <c r="BK17" s="277"/>
      <c r="BL17" s="278"/>
      <c r="BM17" s="134" t="s">
        <v>11</v>
      </c>
      <c r="BN17" s="123"/>
      <c r="BO17" s="142"/>
      <c r="BP17" s="234"/>
      <c r="BQ17" s="142"/>
      <c r="BR17" s="233"/>
      <c r="BS17" s="356"/>
      <c r="BT17" s="378"/>
      <c r="BU17" s="378"/>
      <c r="BV17" s="378"/>
      <c r="BW17" s="378"/>
      <c r="BX17" s="378"/>
      <c r="BY17" s="358"/>
      <c r="BZ17" s="134" t="s">
        <v>11</v>
      </c>
      <c r="CA17" s="123"/>
      <c r="CB17" s="387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9"/>
      <c r="CQ17" s="390"/>
    </row>
    <row r="18" spans="1:95" ht="13.5" customHeight="1" thickBot="1">
      <c r="A18" s="122" t="s">
        <v>12</v>
      </c>
      <c r="B18" s="4"/>
      <c r="C18" s="67">
        <v>2071</v>
      </c>
      <c r="D18" s="12">
        <v>633</v>
      </c>
      <c r="E18" s="12">
        <f t="shared" si="3"/>
        <v>2704</v>
      </c>
      <c r="F18" s="12">
        <v>34</v>
      </c>
      <c r="G18" s="12">
        <f t="shared" si="13"/>
        <v>667</v>
      </c>
      <c r="H18" s="12">
        <v>299</v>
      </c>
      <c r="I18" s="12">
        <f t="shared" si="14"/>
        <v>2370</v>
      </c>
      <c r="J18" s="32">
        <f t="shared" si="8"/>
        <v>3037</v>
      </c>
      <c r="K18" s="118"/>
      <c r="L18" s="67">
        <f t="shared" si="4"/>
        <v>1469.4</v>
      </c>
      <c r="M18" s="12">
        <v>633</v>
      </c>
      <c r="N18" s="12">
        <f t="shared" si="5"/>
        <v>2102.4</v>
      </c>
      <c r="O18" s="12">
        <v>0</v>
      </c>
      <c r="P18" s="12">
        <f t="shared" si="15"/>
        <v>633</v>
      </c>
      <c r="Q18" s="12">
        <f t="shared" si="6"/>
        <v>900.6</v>
      </c>
      <c r="R18" s="12">
        <f t="shared" si="16"/>
        <v>2370</v>
      </c>
      <c r="S18" s="32">
        <f t="shared" si="17"/>
        <v>3003</v>
      </c>
      <c r="T18" s="122" t="s">
        <v>12</v>
      </c>
      <c r="U18" s="126"/>
      <c r="V18" s="67">
        <f t="shared" si="0"/>
        <v>-601.5999999999999</v>
      </c>
      <c r="W18" s="11">
        <f t="shared" si="0"/>
        <v>0</v>
      </c>
      <c r="X18" s="12">
        <f t="shared" si="7"/>
        <v>-601.5999999999999</v>
      </c>
      <c r="Y18" s="11">
        <f t="shared" si="1"/>
        <v>-34</v>
      </c>
      <c r="Z18" s="12">
        <f t="shared" si="18"/>
        <v>-34</v>
      </c>
      <c r="AA18" s="11">
        <f t="shared" si="2"/>
        <v>601.6</v>
      </c>
      <c r="AB18" s="12">
        <f t="shared" si="19"/>
        <v>0</v>
      </c>
      <c r="AC18" s="32">
        <f t="shared" si="20"/>
        <v>-34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92">
        <v>7.4</v>
      </c>
      <c r="AM18" s="85">
        <v>8.3</v>
      </c>
      <c r="AN18" s="85">
        <v>7.63</v>
      </c>
      <c r="AO18" s="18">
        <v>0.67</v>
      </c>
      <c r="AP18" s="28">
        <v>0.13</v>
      </c>
      <c r="AQ18" s="25">
        <v>5.9</v>
      </c>
      <c r="AR18" s="25">
        <v>6.8</v>
      </c>
      <c r="AS18" s="39">
        <v>6.39</v>
      </c>
      <c r="AT18" s="19">
        <v>0.8</v>
      </c>
      <c r="AU18" s="18">
        <v>0.38</v>
      </c>
      <c r="AV18" s="92">
        <f aca="true" t="shared" si="22" ref="AV18:AZ20">AQ18-AL18</f>
        <v>-1.5</v>
      </c>
      <c r="AW18" s="85">
        <f t="shared" si="22"/>
        <v>-1.5000000000000009</v>
      </c>
      <c r="AX18" s="85">
        <f t="shared" si="22"/>
        <v>-1.2400000000000002</v>
      </c>
      <c r="AY18" s="18">
        <f t="shared" si="22"/>
        <v>0.13</v>
      </c>
      <c r="AZ18" s="28">
        <f t="shared" si="22"/>
        <v>0.25</v>
      </c>
      <c r="BA18" s="134" t="s">
        <v>12</v>
      </c>
      <c r="BB18" s="123"/>
      <c r="BC18" s="142">
        <v>91</v>
      </c>
      <c r="BD18" s="86">
        <v>69</v>
      </c>
      <c r="BE18" s="145">
        <f t="shared" si="10"/>
        <v>-22</v>
      </c>
      <c r="BF18" s="149"/>
      <c r="BG18" s="153">
        <v>59</v>
      </c>
      <c r="BH18" s="140">
        <f>BG18-BD18</f>
        <v>-10</v>
      </c>
      <c r="BI18" s="246">
        <f t="shared" si="12"/>
        <v>-32</v>
      </c>
      <c r="BJ18" s="185"/>
      <c r="BK18" s="277"/>
      <c r="BL18" s="278"/>
      <c r="BM18" s="134" t="s">
        <v>12</v>
      </c>
      <c r="BN18" s="123"/>
      <c r="BO18" s="142"/>
      <c r="BP18" s="234"/>
      <c r="BQ18" s="142">
        <v>27</v>
      </c>
      <c r="BR18" s="233">
        <f>((BQ18*AS18)/AT18)/365</f>
        <v>0.5908561643835616</v>
      </c>
      <c r="BS18" s="356"/>
      <c r="BT18" s="378"/>
      <c r="BU18" s="378"/>
      <c r="BV18" s="378"/>
      <c r="BW18" s="378"/>
      <c r="BX18" s="378"/>
      <c r="BY18" s="358"/>
      <c r="BZ18" s="134" t="s">
        <v>12</v>
      </c>
      <c r="CA18" s="123"/>
      <c r="CB18" s="387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9"/>
      <c r="CQ18" s="390"/>
    </row>
    <row r="19" spans="1:95" ht="13.5" customHeight="1" thickBot="1">
      <c r="A19" s="122" t="s">
        <v>13</v>
      </c>
      <c r="B19" s="4"/>
      <c r="C19" s="67">
        <v>894</v>
      </c>
      <c r="D19" s="12">
        <v>17543</v>
      </c>
      <c r="E19" s="12">
        <f t="shared" si="3"/>
        <v>18437</v>
      </c>
      <c r="F19" s="12">
        <v>4191</v>
      </c>
      <c r="G19" s="12">
        <f t="shared" si="13"/>
        <v>21734</v>
      </c>
      <c r="H19" s="12">
        <v>2683</v>
      </c>
      <c r="I19" s="12">
        <f t="shared" si="14"/>
        <v>3577</v>
      </c>
      <c r="J19" s="32">
        <f t="shared" si="8"/>
        <v>25311</v>
      </c>
      <c r="K19" s="118"/>
      <c r="L19" s="67">
        <f t="shared" si="4"/>
        <v>536.5500000000002</v>
      </c>
      <c r="M19" s="12">
        <v>17543</v>
      </c>
      <c r="N19" s="12">
        <f t="shared" si="5"/>
        <v>18079.55</v>
      </c>
      <c r="O19" s="12">
        <v>0</v>
      </c>
      <c r="P19" s="12">
        <f t="shared" si="15"/>
        <v>17543</v>
      </c>
      <c r="Q19" s="12">
        <f t="shared" si="6"/>
        <v>3040.45</v>
      </c>
      <c r="R19" s="12">
        <f t="shared" si="16"/>
        <v>3577</v>
      </c>
      <c r="S19" s="32">
        <f t="shared" si="17"/>
        <v>21120</v>
      </c>
      <c r="T19" s="122" t="s">
        <v>13</v>
      </c>
      <c r="U19" s="126"/>
      <c r="V19" s="67">
        <f t="shared" si="0"/>
        <v>-357.4499999999998</v>
      </c>
      <c r="W19" s="11">
        <f t="shared" si="0"/>
        <v>0</v>
      </c>
      <c r="X19" s="12">
        <f t="shared" si="7"/>
        <v>-357.4499999999998</v>
      </c>
      <c r="Y19" s="11">
        <f t="shared" si="1"/>
        <v>-4191</v>
      </c>
      <c r="Z19" s="12">
        <f t="shared" si="18"/>
        <v>-4191</v>
      </c>
      <c r="AA19" s="11">
        <f t="shared" si="2"/>
        <v>357.4499999999998</v>
      </c>
      <c r="AB19" s="12">
        <f t="shared" si="19"/>
        <v>0</v>
      </c>
      <c r="AC19" s="32">
        <f t="shared" si="20"/>
        <v>-4191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92">
        <v>5.9</v>
      </c>
      <c r="AM19" s="85">
        <v>5.2</v>
      </c>
      <c r="AN19" s="85">
        <v>5.24</v>
      </c>
      <c r="AO19" s="18">
        <v>0.88</v>
      </c>
      <c r="AP19" s="28">
        <v>0.75</v>
      </c>
      <c r="AQ19" s="25">
        <v>5.1</v>
      </c>
      <c r="AR19" s="25">
        <v>4.6</v>
      </c>
      <c r="AS19" s="46">
        <v>4.9</v>
      </c>
      <c r="AT19" s="45">
        <v>0.88</v>
      </c>
      <c r="AU19" s="42">
        <v>0.85</v>
      </c>
      <c r="AV19" s="92">
        <f t="shared" si="22"/>
        <v>-0.8000000000000007</v>
      </c>
      <c r="AW19" s="85">
        <f t="shared" si="22"/>
        <v>-0.6000000000000005</v>
      </c>
      <c r="AX19" s="85">
        <f t="shared" si="22"/>
        <v>-0.33999999999999986</v>
      </c>
      <c r="AY19" s="18">
        <f t="shared" si="22"/>
        <v>0</v>
      </c>
      <c r="AZ19" s="28">
        <f t="shared" si="22"/>
        <v>0.09999999999999998</v>
      </c>
      <c r="BA19" s="134" t="s">
        <v>13</v>
      </c>
      <c r="BB19" s="123"/>
      <c r="BC19" s="142">
        <v>295</v>
      </c>
      <c r="BD19" s="86">
        <v>309</v>
      </c>
      <c r="BE19" s="145">
        <f t="shared" si="10"/>
        <v>14</v>
      </c>
      <c r="BF19" s="149"/>
      <c r="BG19" s="89">
        <f>((N19*AS19)/AT19)/365</f>
        <v>275.80882627646326</v>
      </c>
      <c r="BH19" s="140">
        <f>BG19-BD19</f>
        <v>-33.191173723536735</v>
      </c>
      <c r="BI19" s="246">
        <f t="shared" si="12"/>
        <v>-19.191173723536735</v>
      </c>
      <c r="BJ19" s="185"/>
      <c r="BK19" s="277"/>
      <c r="BL19" s="278"/>
      <c r="BM19" s="134" t="s">
        <v>13</v>
      </c>
      <c r="BN19" s="123"/>
      <c r="BO19" s="142"/>
      <c r="BP19" s="234"/>
      <c r="BQ19" s="142">
        <v>415</v>
      </c>
      <c r="BR19" s="233">
        <f>((BQ19*AS19)/AT19)/365</f>
        <v>6.330946450809465</v>
      </c>
      <c r="BS19" s="356"/>
      <c r="BT19" s="378"/>
      <c r="BU19" s="378"/>
      <c r="BV19" s="378"/>
      <c r="BW19" s="378"/>
      <c r="BX19" s="378"/>
      <c r="BY19" s="358"/>
      <c r="BZ19" s="134" t="s">
        <v>13</v>
      </c>
      <c r="CA19" s="123"/>
      <c r="CB19" s="387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9"/>
      <c r="CQ19" s="390"/>
    </row>
    <row r="20" spans="1:95" ht="13.5" customHeight="1" thickBot="1">
      <c r="A20" s="122" t="s">
        <v>14</v>
      </c>
      <c r="B20" s="4"/>
      <c r="C20" s="67">
        <v>364</v>
      </c>
      <c r="D20" s="12">
        <v>112</v>
      </c>
      <c r="E20" s="12">
        <f t="shared" si="3"/>
        <v>476</v>
      </c>
      <c r="F20" s="12">
        <v>7</v>
      </c>
      <c r="G20" s="12">
        <f t="shared" si="13"/>
        <v>119</v>
      </c>
      <c r="H20" s="12">
        <v>1454</v>
      </c>
      <c r="I20" s="12">
        <f t="shared" si="14"/>
        <v>1818</v>
      </c>
      <c r="J20" s="32">
        <f t="shared" si="8"/>
        <v>1937</v>
      </c>
      <c r="K20" s="118"/>
      <c r="L20" s="67">
        <f t="shared" si="4"/>
        <v>163.6199999999999</v>
      </c>
      <c r="M20" s="12">
        <v>112</v>
      </c>
      <c r="N20" s="12">
        <f t="shared" si="5"/>
        <v>275.6199999999999</v>
      </c>
      <c r="O20" s="12">
        <v>0</v>
      </c>
      <c r="P20" s="12">
        <f t="shared" si="15"/>
        <v>112</v>
      </c>
      <c r="Q20" s="12">
        <f t="shared" si="6"/>
        <v>1654.38</v>
      </c>
      <c r="R20" s="12">
        <f t="shared" si="16"/>
        <v>1818</v>
      </c>
      <c r="S20" s="32">
        <f t="shared" si="17"/>
        <v>1930</v>
      </c>
      <c r="T20" s="122" t="s">
        <v>14</v>
      </c>
      <c r="U20" s="126"/>
      <c r="V20" s="67">
        <f t="shared" si="0"/>
        <v>-200.3800000000001</v>
      </c>
      <c r="W20" s="11">
        <f t="shared" si="0"/>
        <v>0</v>
      </c>
      <c r="X20" s="12">
        <f t="shared" si="7"/>
        <v>-200.3800000000001</v>
      </c>
      <c r="Y20" s="11">
        <f t="shared" si="1"/>
        <v>-7</v>
      </c>
      <c r="Z20" s="12">
        <f t="shared" si="18"/>
        <v>-7</v>
      </c>
      <c r="AA20" s="11">
        <f t="shared" si="2"/>
        <v>200.3800000000001</v>
      </c>
      <c r="AB20" s="12">
        <f t="shared" si="19"/>
        <v>0</v>
      </c>
      <c r="AC20" s="32">
        <f t="shared" si="20"/>
        <v>-7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92">
        <v>6</v>
      </c>
      <c r="AM20" s="85">
        <v>14.6</v>
      </c>
      <c r="AN20" s="85">
        <v>8.11</v>
      </c>
      <c r="AO20" s="18">
        <v>1</v>
      </c>
      <c r="AP20" s="28">
        <v>0.8</v>
      </c>
      <c r="AQ20" s="25">
        <v>5</v>
      </c>
      <c r="AR20" s="25">
        <v>12.2</v>
      </c>
      <c r="AS20" s="46">
        <v>8.01</v>
      </c>
      <c r="AT20" s="45">
        <v>1</v>
      </c>
      <c r="AU20" s="42">
        <v>0.91</v>
      </c>
      <c r="AV20" s="92">
        <f t="shared" si="22"/>
        <v>-1</v>
      </c>
      <c r="AW20" s="85">
        <f t="shared" si="22"/>
        <v>-2.4000000000000004</v>
      </c>
      <c r="AX20" s="85">
        <f t="shared" si="22"/>
        <v>-0.09999999999999964</v>
      </c>
      <c r="AY20" s="18">
        <f t="shared" si="22"/>
        <v>0</v>
      </c>
      <c r="AZ20" s="28">
        <f t="shared" si="22"/>
        <v>0.10999999999999999</v>
      </c>
      <c r="BA20" s="134" t="s">
        <v>14</v>
      </c>
      <c r="BB20" s="123"/>
      <c r="BC20" s="142">
        <v>10</v>
      </c>
      <c r="BD20" s="86">
        <v>18</v>
      </c>
      <c r="BE20" s="145">
        <f t="shared" si="10"/>
        <v>8</v>
      </c>
      <c r="BF20" s="149"/>
      <c r="BG20" s="89">
        <f>((N20*AS20)/AT20)/365</f>
        <v>6.048537534246573</v>
      </c>
      <c r="BH20" s="86">
        <f>BG20-BD20</f>
        <v>-11.951462465753426</v>
      </c>
      <c r="BI20" s="243">
        <f t="shared" si="12"/>
        <v>-3.951462465753427</v>
      </c>
      <c r="BJ20" s="185"/>
      <c r="BK20" s="277"/>
      <c r="BL20" s="278"/>
      <c r="BM20" s="134" t="s">
        <v>14</v>
      </c>
      <c r="BN20" s="123"/>
      <c r="BO20" s="142"/>
      <c r="BP20" s="234"/>
      <c r="BQ20" s="142">
        <v>9</v>
      </c>
      <c r="BR20" s="233">
        <f>((BQ20*AS20)/AT20)/365</f>
        <v>0.1975068493150685</v>
      </c>
      <c r="BS20" s="356"/>
      <c r="BT20" s="378"/>
      <c r="BU20" s="378"/>
      <c r="BV20" s="378"/>
      <c r="BW20" s="378"/>
      <c r="BX20" s="378"/>
      <c r="BY20" s="358"/>
      <c r="BZ20" s="134" t="s">
        <v>14</v>
      </c>
      <c r="CA20" s="123"/>
      <c r="CB20" s="387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9"/>
      <c r="CQ20" s="390"/>
    </row>
    <row r="21" spans="1:95" ht="12.75" customHeight="1">
      <c r="A21" s="122" t="s">
        <v>15</v>
      </c>
      <c r="B21" s="4"/>
      <c r="C21" s="67"/>
      <c r="D21" s="12"/>
      <c r="E21" s="12">
        <f t="shared" si="3"/>
        <v>0</v>
      </c>
      <c r="F21" s="12"/>
      <c r="G21" s="12">
        <f t="shared" si="13"/>
        <v>0</v>
      </c>
      <c r="H21" s="12"/>
      <c r="I21" s="12">
        <f t="shared" si="14"/>
        <v>0</v>
      </c>
      <c r="J21" s="32">
        <f t="shared" si="8"/>
        <v>0</v>
      </c>
      <c r="K21" s="118"/>
      <c r="L21" s="67">
        <f t="shared" si="4"/>
        <v>0</v>
      </c>
      <c r="M21" s="12"/>
      <c r="N21" s="12">
        <f t="shared" si="5"/>
        <v>0</v>
      </c>
      <c r="O21" s="12">
        <v>0</v>
      </c>
      <c r="P21" s="12">
        <f t="shared" si="15"/>
        <v>0</v>
      </c>
      <c r="Q21" s="12">
        <f t="shared" si="6"/>
        <v>0</v>
      </c>
      <c r="R21" s="12">
        <f t="shared" si="16"/>
        <v>0</v>
      </c>
      <c r="S21" s="32">
        <f t="shared" si="17"/>
        <v>0</v>
      </c>
      <c r="T21" s="122" t="s">
        <v>15</v>
      </c>
      <c r="U21" s="126"/>
      <c r="V21" s="67">
        <f t="shared" si="0"/>
        <v>0</v>
      </c>
      <c r="W21" s="11">
        <f t="shared" si="0"/>
        <v>0</v>
      </c>
      <c r="X21" s="12">
        <f t="shared" si="7"/>
        <v>0</v>
      </c>
      <c r="Y21" s="11">
        <f t="shared" si="1"/>
        <v>0</v>
      </c>
      <c r="Z21" s="12">
        <f t="shared" si="18"/>
        <v>0</v>
      </c>
      <c r="AA21" s="11">
        <f t="shared" si="2"/>
        <v>0</v>
      </c>
      <c r="AB21" s="12">
        <f t="shared" si="19"/>
        <v>0</v>
      </c>
      <c r="AC21" s="32">
        <f t="shared" si="20"/>
        <v>0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92"/>
      <c r="AM21" s="85"/>
      <c r="AN21" s="85"/>
      <c r="AO21" s="18"/>
      <c r="AP21" s="28"/>
      <c r="AQ21" s="25"/>
      <c r="AR21" s="25"/>
      <c r="AS21" s="39"/>
      <c r="AT21" s="44"/>
      <c r="AU21" s="18"/>
      <c r="AV21" s="92"/>
      <c r="AW21" s="85"/>
      <c r="AX21" s="85"/>
      <c r="AY21" s="18"/>
      <c r="AZ21" s="28"/>
      <c r="BA21" s="134" t="s">
        <v>15</v>
      </c>
      <c r="BB21" s="123"/>
      <c r="BC21" s="142">
        <v>1</v>
      </c>
      <c r="BD21" s="86"/>
      <c r="BE21" s="145">
        <f t="shared" si="10"/>
        <v>-1</v>
      </c>
      <c r="BF21" s="149"/>
      <c r="BG21" s="89"/>
      <c r="BH21" s="86"/>
      <c r="BI21" s="243"/>
      <c r="BJ21" s="185"/>
      <c r="BK21" s="277"/>
      <c r="BL21" s="278"/>
      <c r="BM21" s="134" t="s">
        <v>15</v>
      </c>
      <c r="BN21" s="123"/>
      <c r="BO21" s="142"/>
      <c r="BP21" s="234"/>
      <c r="BQ21" s="142"/>
      <c r="BR21" s="233"/>
      <c r="BS21" s="356"/>
      <c r="BT21" s="378"/>
      <c r="BU21" s="378"/>
      <c r="BV21" s="378"/>
      <c r="BW21" s="378"/>
      <c r="BX21" s="378"/>
      <c r="BY21" s="358"/>
      <c r="BZ21" s="134" t="s">
        <v>15</v>
      </c>
      <c r="CA21" s="123"/>
      <c r="CB21" s="387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9"/>
      <c r="CQ21" s="390"/>
    </row>
    <row r="22" spans="1:95" ht="12.75" customHeight="1">
      <c r="A22" s="122" t="s">
        <v>16</v>
      </c>
      <c r="B22" s="4"/>
      <c r="C22" s="67">
        <v>259</v>
      </c>
      <c r="D22" s="12">
        <v>46</v>
      </c>
      <c r="E22" s="12">
        <f t="shared" si="3"/>
        <v>305</v>
      </c>
      <c r="F22" s="12">
        <v>0</v>
      </c>
      <c r="G22" s="12">
        <f t="shared" si="13"/>
        <v>46</v>
      </c>
      <c r="H22" s="12">
        <v>3</v>
      </c>
      <c r="I22" s="12">
        <f t="shared" si="14"/>
        <v>262</v>
      </c>
      <c r="J22" s="32">
        <f t="shared" si="8"/>
        <v>308</v>
      </c>
      <c r="K22" s="118"/>
      <c r="L22" s="67">
        <f t="shared" si="4"/>
        <v>180.78</v>
      </c>
      <c r="M22" s="12">
        <v>46</v>
      </c>
      <c r="N22" s="12">
        <f t="shared" si="5"/>
        <v>226.78</v>
      </c>
      <c r="O22" s="12">
        <v>0</v>
      </c>
      <c r="P22" s="12">
        <f t="shared" si="15"/>
        <v>46</v>
      </c>
      <c r="Q22" s="12">
        <f t="shared" si="6"/>
        <v>81.22</v>
      </c>
      <c r="R22" s="12">
        <f t="shared" si="16"/>
        <v>262</v>
      </c>
      <c r="S22" s="32">
        <f t="shared" si="17"/>
        <v>308</v>
      </c>
      <c r="T22" s="122" t="s">
        <v>16</v>
      </c>
      <c r="U22" s="126"/>
      <c r="V22" s="67">
        <f t="shared" si="0"/>
        <v>-78.22</v>
      </c>
      <c r="W22" s="11">
        <f t="shared" si="0"/>
        <v>0</v>
      </c>
      <c r="X22" s="12">
        <f t="shared" si="7"/>
        <v>-78.22</v>
      </c>
      <c r="Y22" s="11">
        <f t="shared" si="1"/>
        <v>0</v>
      </c>
      <c r="Z22" s="12">
        <f t="shared" si="18"/>
        <v>0</v>
      </c>
      <c r="AA22" s="11">
        <f t="shared" si="2"/>
        <v>78.22</v>
      </c>
      <c r="AB22" s="12">
        <f t="shared" si="19"/>
        <v>0</v>
      </c>
      <c r="AC22" s="32">
        <f t="shared" si="20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92">
        <v>13.4</v>
      </c>
      <c r="AM22" s="85">
        <v>11.4</v>
      </c>
      <c r="AN22" s="85">
        <v>13.13</v>
      </c>
      <c r="AO22" s="18">
        <v>0.83</v>
      </c>
      <c r="AP22" s="28">
        <v>0.01</v>
      </c>
      <c r="AQ22" s="25">
        <v>13.4</v>
      </c>
      <c r="AR22" s="25">
        <v>9.2</v>
      </c>
      <c r="AS22" s="39">
        <v>13.13</v>
      </c>
      <c r="AT22" s="18">
        <v>0.85</v>
      </c>
      <c r="AU22" s="18">
        <v>0.31</v>
      </c>
      <c r="AV22" s="92">
        <f>AQ22-AL22</f>
        <v>0</v>
      </c>
      <c r="AW22" s="85">
        <f>AR22-AM22</f>
        <v>-2.200000000000001</v>
      </c>
      <c r="AX22" s="85">
        <f>AS22-AN22</f>
        <v>0</v>
      </c>
      <c r="AY22" s="18">
        <f>AT22-AO22</f>
        <v>0.020000000000000018</v>
      </c>
      <c r="AZ22" s="28">
        <f>AU22-AP22</f>
        <v>0.3</v>
      </c>
      <c r="BA22" s="134" t="s">
        <v>16</v>
      </c>
      <c r="BB22" s="123"/>
      <c r="BC22" s="142">
        <v>13</v>
      </c>
      <c r="BD22" s="86">
        <v>21</v>
      </c>
      <c r="BE22" s="145">
        <f t="shared" si="10"/>
        <v>8</v>
      </c>
      <c r="BF22" s="149"/>
      <c r="BG22" s="89">
        <f>((N22*AS22)/AT22)/365</f>
        <v>9.597490410958905</v>
      </c>
      <c r="BH22" s="86">
        <f>BG22-BD22</f>
        <v>-11.402509589041095</v>
      </c>
      <c r="BI22" s="243">
        <f t="shared" si="12"/>
        <v>-3.4025095890410952</v>
      </c>
      <c r="BJ22" s="185"/>
      <c r="BK22" s="277"/>
      <c r="BL22" s="278"/>
      <c r="BM22" s="134" t="s">
        <v>16</v>
      </c>
      <c r="BN22" s="123"/>
      <c r="BO22" s="142"/>
      <c r="BP22" s="234"/>
      <c r="BQ22" s="142">
        <v>3</v>
      </c>
      <c r="BR22" s="233">
        <f>((BQ22*AS22)/AT22)/365</f>
        <v>0.1269621273166801</v>
      </c>
      <c r="BS22" s="356"/>
      <c r="BT22" s="378"/>
      <c r="BU22" s="378"/>
      <c r="BV22" s="378"/>
      <c r="BW22" s="378"/>
      <c r="BX22" s="378"/>
      <c r="BY22" s="358"/>
      <c r="BZ22" s="134" t="s">
        <v>16</v>
      </c>
      <c r="CA22" s="123"/>
      <c r="CB22" s="387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9"/>
      <c r="CQ22" s="390"/>
    </row>
    <row r="23" spans="1:95" ht="12.75" customHeight="1">
      <c r="A23" s="122" t="s">
        <v>17</v>
      </c>
      <c r="B23" s="4"/>
      <c r="C23" s="67"/>
      <c r="D23" s="12"/>
      <c r="E23" s="12">
        <f t="shared" si="3"/>
        <v>0</v>
      </c>
      <c r="F23" s="12"/>
      <c r="G23" s="12">
        <f t="shared" si="13"/>
        <v>0</v>
      </c>
      <c r="H23" s="12"/>
      <c r="I23" s="12">
        <f t="shared" si="14"/>
        <v>0</v>
      </c>
      <c r="J23" s="32">
        <f t="shared" si="8"/>
        <v>0</v>
      </c>
      <c r="K23" s="118"/>
      <c r="L23" s="67">
        <f t="shared" si="4"/>
        <v>0</v>
      </c>
      <c r="M23" s="12"/>
      <c r="N23" s="12">
        <f t="shared" si="5"/>
        <v>0</v>
      </c>
      <c r="O23" s="12">
        <v>0</v>
      </c>
      <c r="P23" s="12">
        <f t="shared" si="15"/>
        <v>0</v>
      </c>
      <c r="Q23" s="12">
        <f t="shared" si="6"/>
        <v>0</v>
      </c>
      <c r="R23" s="12">
        <f t="shared" si="16"/>
        <v>0</v>
      </c>
      <c r="S23" s="32">
        <f t="shared" si="17"/>
        <v>0</v>
      </c>
      <c r="T23" s="122" t="s">
        <v>17</v>
      </c>
      <c r="U23" s="126"/>
      <c r="V23" s="67">
        <f t="shared" si="0"/>
        <v>0</v>
      </c>
      <c r="W23" s="11">
        <f t="shared" si="0"/>
        <v>0</v>
      </c>
      <c r="X23" s="12">
        <f t="shared" si="7"/>
        <v>0</v>
      </c>
      <c r="Y23" s="11">
        <f t="shared" si="1"/>
        <v>0</v>
      </c>
      <c r="Z23" s="12">
        <f t="shared" si="18"/>
        <v>0</v>
      </c>
      <c r="AA23" s="11">
        <f t="shared" si="2"/>
        <v>0</v>
      </c>
      <c r="AB23" s="12">
        <f t="shared" si="19"/>
        <v>0</v>
      </c>
      <c r="AC23" s="32">
        <f t="shared" si="20"/>
        <v>0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92"/>
      <c r="AM23" s="85"/>
      <c r="AN23" s="85"/>
      <c r="AO23" s="18"/>
      <c r="AP23" s="28"/>
      <c r="AQ23" s="25"/>
      <c r="AR23" s="25"/>
      <c r="AS23" s="39"/>
      <c r="AT23" s="18"/>
      <c r="AU23" s="18"/>
      <c r="AV23" s="92"/>
      <c r="AW23" s="85"/>
      <c r="AX23" s="85"/>
      <c r="AY23" s="18"/>
      <c r="AZ23" s="28"/>
      <c r="BA23" s="134" t="s">
        <v>17</v>
      </c>
      <c r="BB23" s="123"/>
      <c r="BC23" s="142"/>
      <c r="BD23" s="86"/>
      <c r="BE23" s="145"/>
      <c r="BF23" s="149"/>
      <c r="BG23" s="89"/>
      <c r="BH23" s="86"/>
      <c r="BI23" s="243"/>
      <c r="BJ23" s="185"/>
      <c r="BK23" s="277"/>
      <c r="BL23" s="278"/>
      <c r="BM23" s="134" t="s">
        <v>17</v>
      </c>
      <c r="BN23" s="123"/>
      <c r="BO23" s="142"/>
      <c r="BP23" s="234"/>
      <c r="BQ23" s="142"/>
      <c r="BR23" s="233"/>
      <c r="BS23" s="356"/>
      <c r="BT23" s="378"/>
      <c r="BU23" s="378"/>
      <c r="BV23" s="378"/>
      <c r="BW23" s="378"/>
      <c r="BX23" s="378"/>
      <c r="BY23" s="358"/>
      <c r="BZ23" s="134" t="s">
        <v>17</v>
      </c>
      <c r="CA23" s="123"/>
      <c r="CB23" s="387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9"/>
      <c r="CQ23" s="390"/>
    </row>
    <row r="24" spans="1:95" ht="12.75" customHeight="1">
      <c r="A24" s="122" t="s">
        <v>18</v>
      </c>
      <c r="B24" s="4"/>
      <c r="C24" s="67"/>
      <c r="D24" s="12"/>
      <c r="E24" s="12">
        <f t="shared" si="3"/>
        <v>0</v>
      </c>
      <c r="F24" s="12"/>
      <c r="G24" s="12">
        <f t="shared" si="13"/>
        <v>0</v>
      </c>
      <c r="H24" s="12"/>
      <c r="I24" s="12">
        <f t="shared" si="14"/>
        <v>0</v>
      </c>
      <c r="J24" s="32">
        <f t="shared" si="8"/>
        <v>0</v>
      </c>
      <c r="K24" s="118"/>
      <c r="L24" s="67">
        <f t="shared" si="4"/>
        <v>0</v>
      </c>
      <c r="M24" s="12"/>
      <c r="N24" s="12">
        <f t="shared" si="5"/>
        <v>0</v>
      </c>
      <c r="O24" s="12">
        <v>0</v>
      </c>
      <c r="P24" s="12">
        <f t="shared" si="15"/>
        <v>0</v>
      </c>
      <c r="Q24" s="12">
        <f t="shared" si="6"/>
        <v>0</v>
      </c>
      <c r="R24" s="12">
        <f t="shared" si="16"/>
        <v>0</v>
      </c>
      <c r="S24" s="32">
        <f t="shared" si="17"/>
        <v>0</v>
      </c>
      <c r="T24" s="122" t="s">
        <v>18</v>
      </c>
      <c r="U24" s="126"/>
      <c r="V24" s="67">
        <f t="shared" si="0"/>
        <v>0</v>
      </c>
      <c r="W24" s="11">
        <f t="shared" si="0"/>
        <v>0</v>
      </c>
      <c r="X24" s="12">
        <f t="shared" si="7"/>
        <v>0</v>
      </c>
      <c r="Y24" s="11">
        <f t="shared" si="1"/>
        <v>0</v>
      </c>
      <c r="Z24" s="12">
        <f t="shared" si="18"/>
        <v>0</v>
      </c>
      <c r="AA24" s="11">
        <f t="shared" si="2"/>
        <v>0</v>
      </c>
      <c r="AB24" s="12">
        <f t="shared" si="19"/>
        <v>0</v>
      </c>
      <c r="AC24" s="32">
        <f t="shared" si="20"/>
        <v>0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92"/>
      <c r="AM24" s="85"/>
      <c r="AN24" s="85"/>
      <c r="AO24" s="18"/>
      <c r="AP24" s="28"/>
      <c r="AQ24" s="25"/>
      <c r="AR24" s="25"/>
      <c r="AS24" s="39"/>
      <c r="AT24" s="18"/>
      <c r="AU24" s="18"/>
      <c r="AV24" s="92"/>
      <c r="AW24" s="85"/>
      <c r="AX24" s="85"/>
      <c r="AY24" s="18"/>
      <c r="AZ24" s="28"/>
      <c r="BA24" s="134" t="s">
        <v>18</v>
      </c>
      <c r="BB24" s="123"/>
      <c r="BC24" s="142"/>
      <c r="BD24" s="86"/>
      <c r="BE24" s="145"/>
      <c r="BF24" s="149"/>
      <c r="BG24" s="89"/>
      <c r="BH24" s="86"/>
      <c r="BI24" s="243"/>
      <c r="BJ24" s="185"/>
      <c r="BK24" s="277"/>
      <c r="BL24" s="278"/>
      <c r="BM24" s="134" t="s">
        <v>18</v>
      </c>
      <c r="BN24" s="123"/>
      <c r="BO24" s="142"/>
      <c r="BP24" s="234"/>
      <c r="BQ24" s="142"/>
      <c r="BR24" s="233"/>
      <c r="BS24" s="356"/>
      <c r="BT24" s="378"/>
      <c r="BU24" s="378"/>
      <c r="BV24" s="378"/>
      <c r="BW24" s="378"/>
      <c r="BX24" s="378"/>
      <c r="BY24" s="358"/>
      <c r="BZ24" s="134" t="s">
        <v>18</v>
      </c>
      <c r="CA24" s="123"/>
      <c r="CB24" s="387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9"/>
      <c r="CQ24" s="390"/>
    </row>
    <row r="25" spans="1:95" ht="12.75" customHeight="1">
      <c r="A25" s="122" t="s">
        <v>19</v>
      </c>
      <c r="B25" s="4"/>
      <c r="C25" s="67"/>
      <c r="D25" s="12"/>
      <c r="E25" s="12">
        <f t="shared" si="3"/>
        <v>0</v>
      </c>
      <c r="F25" s="12"/>
      <c r="G25" s="12">
        <f t="shared" si="13"/>
        <v>0</v>
      </c>
      <c r="H25" s="12"/>
      <c r="I25" s="12">
        <f t="shared" si="14"/>
        <v>0</v>
      </c>
      <c r="J25" s="32">
        <f t="shared" si="8"/>
        <v>0</v>
      </c>
      <c r="K25" s="118"/>
      <c r="L25" s="67">
        <f t="shared" si="4"/>
        <v>0</v>
      </c>
      <c r="M25" s="12"/>
      <c r="N25" s="12">
        <f t="shared" si="5"/>
        <v>0</v>
      </c>
      <c r="O25" s="12">
        <v>0</v>
      </c>
      <c r="P25" s="12">
        <f t="shared" si="15"/>
        <v>0</v>
      </c>
      <c r="Q25" s="12">
        <f t="shared" si="6"/>
        <v>0</v>
      </c>
      <c r="R25" s="12">
        <f t="shared" si="16"/>
        <v>0</v>
      </c>
      <c r="S25" s="32">
        <f t="shared" si="17"/>
        <v>0</v>
      </c>
      <c r="T25" s="122" t="s">
        <v>19</v>
      </c>
      <c r="U25" s="126"/>
      <c r="V25" s="67">
        <f t="shared" si="0"/>
        <v>0</v>
      </c>
      <c r="W25" s="11">
        <f t="shared" si="0"/>
        <v>0</v>
      </c>
      <c r="X25" s="12">
        <f t="shared" si="7"/>
        <v>0</v>
      </c>
      <c r="Y25" s="11">
        <f t="shared" si="1"/>
        <v>0</v>
      </c>
      <c r="Z25" s="12">
        <f t="shared" si="18"/>
        <v>0</v>
      </c>
      <c r="AA25" s="11">
        <f t="shared" si="2"/>
        <v>0</v>
      </c>
      <c r="AB25" s="12">
        <f t="shared" si="19"/>
        <v>0</v>
      </c>
      <c r="AC25" s="32">
        <f t="shared" si="20"/>
        <v>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92"/>
      <c r="AM25" s="85"/>
      <c r="AN25" s="85"/>
      <c r="AO25" s="18"/>
      <c r="AP25" s="28"/>
      <c r="AQ25" s="25"/>
      <c r="AR25" s="25"/>
      <c r="AS25" s="39"/>
      <c r="AT25" s="18"/>
      <c r="AU25" s="18"/>
      <c r="AV25" s="92"/>
      <c r="AW25" s="85"/>
      <c r="AX25" s="85"/>
      <c r="AY25" s="18"/>
      <c r="AZ25" s="28"/>
      <c r="BA25" s="134" t="s">
        <v>19</v>
      </c>
      <c r="BB25" s="123"/>
      <c r="BC25" s="142"/>
      <c r="BD25" s="86"/>
      <c r="BE25" s="145"/>
      <c r="BF25" s="149"/>
      <c r="BG25" s="89"/>
      <c r="BH25" s="86"/>
      <c r="BI25" s="243"/>
      <c r="BJ25" s="185"/>
      <c r="BK25" s="277"/>
      <c r="BL25" s="278"/>
      <c r="BM25" s="134" t="s">
        <v>19</v>
      </c>
      <c r="BN25" s="123"/>
      <c r="BO25" s="142"/>
      <c r="BP25" s="234"/>
      <c r="BQ25" s="142"/>
      <c r="BR25" s="233"/>
      <c r="BS25" s="356"/>
      <c r="BT25" s="378"/>
      <c r="BU25" s="378"/>
      <c r="BV25" s="378"/>
      <c r="BW25" s="378"/>
      <c r="BX25" s="378"/>
      <c r="BY25" s="358"/>
      <c r="BZ25" s="134" t="s">
        <v>19</v>
      </c>
      <c r="CA25" s="123"/>
      <c r="CB25" s="387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9"/>
      <c r="CQ25" s="390"/>
    </row>
    <row r="26" spans="1:95" ht="12.75" customHeight="1">
      <c r="A26" s="122" t="s">
        <v>20</v>
      </c>
      <c r="B26" s="4"/>
      <c r="C26" s="67"/>
      <c r="D26" s="12"/>
      <c r="E26" s="12">
        <f t="shared" si="3"/>
        <v>0</v>
      </c>
      <c r="F26" s="12"/>
      <c r="G26" s="12">
        <f t="shared" si="13"/>
        <v>0</v>
      </c>
      <c r="H26" s="12"/>
      <c r="I26" s="12">
        <f t="shared" si="14"/>
        <v>0</v>
      </c>
      <c r="J26" s="32">
        <f t="shared" si="8"/>
        <v>0</v>
      </c>
      <c r="K26" s="118"/>
      <c r="L26" s="67">
        <f t="shared" si="4"/>
        <v>0</v>
      </c>
      <c r="M26" s="12"/>
      <c r="N26" s="12">
        <f t="shared" si="5"/>
        <v>0</v>
      </c>
      <c r="O26" s="12">
        <v>0</v>
      </c>
      <c r="P26" s="12">
        <f t="shared" si="15"/>
        <v>0</v>
      </c>
      <c r="Q26" s="12">
        <f t="shared" si="6"/>
        <v>0</v>
      </c>
      <c r="R26" s="12">
        <f t="shared" si="16"/>
        <v>0</v>
      </c>
      <c r="S26" s="32">
        <f t="shared" si="17"/>
        <v>0</v>
      </c>
      <c r="T26" s="122" t="s">
        <v>20</v>
      </c>
      <c r="U26" s="126"/>
      <c r="V26" s="67">
        <f t="shared" si="0"/>
        <v>0</v>
      </c>
      <c r="W26" s="11">
        <f t="shared" si="0"/>
        <v>0</v>
      </c>
      <c r="X26" s="12">
        <f t="shared" si="7"/>
        <v>0</v>
      </c>
      <c r="Y26" s="11">
        <f t="shared" si="1"/>
        <v>0</v>
      </c>
      <c r="Z26" s="12">
        <f t="shared" si="18"/>
        <v>0</v>
      </c>
      <c r="AA26" s="11">
        <f t="shared" si="2"/>
        <v>0</v>
      </c>
      <c r="AB26" s="12">
        <f t="shared" si="19"/>
        <v>0</v>
      </c>
      <c r="AC26" s="32">
        <f t="shared" si="20"/>
        <v>0</v>
      </c>
      <c r="AD26" s="118"/>
      <c r="AE26" s="72"/>
      <c r="AI26" s="73"/>
      <c r="AJ26" s="134" t="s">
        <v>20</v>
      </c>
      <c r="AK26" s="123"/>
      <c r="AL26" s="92"/>
      <c r="AM26" s="85"/>
      <c r="AN26" s="85"/>
      <c r="AO26" s="18"/>
      <c r="AP26" s="28"/>
      <c r="AQ26" s="25"/>
      <c r="AR26" s="25"/>
      <c r="AS26" s="39"/>
      <c r="AT26" s="18"/>
      <c r="AU26" s="18"/>
      <c r="AV26" s="92"/>
      <c r="AW26" s="85"/>
      <c r="AX26" s="85"/>
      <c r="AY26" s="18"/>
      <c r="AZ26" s="28"/>
      <c r="BA26" s="134" t="s">
        <v>20</v>
      </c>
      <c r="BB26" s="123"/>
      <c r="BC26" s="142"/>
      <c r="BD26" s="86"/>
      <c r="BE26" s="145"/>
      <c r="BF26" s="149"/>
      <c r="BG26" s="89"/>
      <c r="BH26" s="86"/>
      <c r="BI26" s="243"/>
      <c r="BJ26" s="185"/>
      <c r="BK26" s="277"/>
      <c r="BL26" s="278"/>
      <c r="BM26" s="134" t="s">
        <v>20</v>
      </c>
      <c r="BN26" s="123"/>
      <c r="BO26" s="142"/>
      <c r="BP26" s="234"/>
      <c r="BQ26" s="142"/>
      <c r="BR26" s="233"/>
      <c r="BS26" s="356"/>
      <c r="BT26" s="378"/>
      <c r="BU26" s="378"/>
      <c r="BV26" s="378"/>
      <c r="BW26" s="378"/>
      <c r="BX26" s="378"/>
      <c r="BY26" s="358"/>
      <c r="BZ26" s="134" t="s">
        <v>20</v>
      </c>
      <c r="CA26" s="123"/>
      <c r="CB26" s="387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9"/>
      <c r="CQ26" s="390"/>
    </row>
    <row r="27" spans="1:95" ht="12.75" customHeight="1">
      <c r="A27" s="122" t="s">
        <v>21</v>
      </c>
      <c r="B27" s="4"/>
      <c r="C27" s="67">
        <v>1168</v>
      </c>
      <c r="D27" s="12">
        <v>316</v>
      </c>
      <c r="E27" s="12">
        <f t="shared" si="3"/>
        <v>1484</v>
      </c>
      <c r="F27" s="12">
        <v>30</v>
      </c>
      <c r="G27" s="12">
        <f t="shared" si="13"/>
        <v>346</v>
      </c>
      <c r="H27" s="12">
        <v>779</v>
      </c>
      <c r="I27" s="12">
        <f t="shared" si="14"/>
        <v>1947</v>
      </c>
      <c r="J27" s="32">
        <f t="shared" si="8"/>
        <v>2293</v>
      </c>
      <c r="K27" s="118"/>
      <c r="L27" s="67">
        <f t="shared" si="4"/>
        <v>642.51</v>
      </c>
      <c r="M27" s="12">
        <v>316</v>
      </c>
      <c r="N27" s="12">
        <f t="shared" si="5"/>
        <v>958.51</v>
      </c>
      <c r="O27" s="12">
        <v>0</v>
      </c>
      <c r="P27" s="12">
        <f t="shared" si="15"/>
        <v>316</v>
      </c>
      <c r="Q27" s="12">
        <f t="shared" si="6"/>
        <v>1304.49</v>
      </c>
      <c r="R27" s="12">
        <f t="shared" si="16"/>
        <v>1947</v>
      </c>
      <c r="S27" s="32">
        <f t="shared" si="17"/>
        <v>2263</v>
      </c>
      <c r="T27" s="122" t="s">
        <v>21</v>
      </c>
      <c r="U27" s="126"/>
      <c r="V27" s="67">
        <f t="shared" si="0"/>
        <v>-525.49</v>
      </c>
      <c r="W27" s="11">
        <f t="shared" si="0"/>
        <v>0</v>
      </c>
      <c r="X27" s="12">
        <f t="shared" si="7"/>
        <v>-525.49</v>
      </c>
      <c r="Y27" s="11">
        <f t="shared" si="1"/>
        <v>-30</v>
      </c>
      <c r="Z27" s="12">
        <f t="shared" si="18"/>
        <v>-30</v>
      </c>
      <c r="AA27" s="11">
        <f t="shared" si="2"/>
        <v>525.49</v>
      </c>
      <c r="AB27" s="12">
        <f t="shared" si="19"/>
        <v>0</v>
      </c>
      <c r="AC27" s="32">
        <f t="shared" si="20"/>
        <v>-30</v>
      </c>
      <c r="AD27" s="118"/>
      <c r="AE27" s="72"/>
      <c r="AI27" s="73"/>
      <c r="AJ27" s="134" t="s">
        <v>21</v>
      </c>
      <c r="AK27" s="123"/>
      <c r="AL27" s="92">
        <v>4</v>
      </c>
      <c r="AM27" s="85">
        <v>9.7</v>
      </c>
      <c r="AN27" s="85">
        <v>5.22</v>
      </c>
      <c r="AO27" s="18">
        <v>0.84</v>
      </c>
      <c r="AP27" s="28">
        <v>0.4</v>
      </c>
      <c r="AQ27" s="25">
        <v>3.6</v>
      </c>
      <c r="AR27" s="25">
        <v>8.8</v>
      </c>
      <c r="AS27" s="39">
        <v>5.06</v>
      </c>
      <c r="AT27" s="18">
        <v>0.85</v>
      </c>
      <c r="AU27" s="18">
        <v>0.67</v>
      </c>
      <c r="AV27" s="92">
        <f aca="true" t="shared" si="23" ref="AV27:AZ28">AQ27-AL27</f>
        <v>-0.3999999999999999</v>
      </c>
      <c r="AW27" s="85">
        <f t="shared" si="23"/>
        <v>-0.8999999999999986</v>
      </c>
      <c r="AX27" s="85">
        <f t="shared" si="23"/>
        <v>-0.16000000000000014</v>
      </c>
      <c r="AY27" s="18">
        <f t="shared" si="23"/>
        <v>0.010000000000000009</v>
      </c>
      <c r="AZ27" s="28">
        <f t="shared" si="23"/>
        <v>0.27</v>
      </c>
      <c r="BA27" s="134" t="s">
        <v>21</v>
      </c>
      <c r="BB27" s="123"/>
      <c r="BC27" s="142">
        <v>28</v>
      </c>
      <c r="BD27" s="86">
        <v>33</v>
      </c>
      <c r="BE27" s="145">
        <f t="shared" si="10"/>
        <v>5</v>
      </c>
      <c r="BF27" s="149"/>
      <c r="BG27" s="89">
        <f>((N27*AS27)/AT27)/365</f>
        <v>15.63274971796938</v>
      </c>
      <c r="BH27" s="86">
        <f>BG27-BD27</f>
        <v>-17.367250282030618</v>
      </c>
      <c r="BI27" s="243">
        <f t="shared" si="12"/>
        <v>-12.36725028203062</v>
      </c>
      <c r="BJ27" s="185"/>
      <c r="BK27" s="277"/>
      <c r="BL27" s="278"/>
      <c r="BM27" s="134" t="s">
        <v>21</v>
      </c>
      <c r="BN27" s="123"/>
      <c r="BO27" s="142"/>
      <c r="BP27" s="234"/>
      <c r="BQ27" s="142">
        <v>1</v>
      </c>
      <c r="BR27" s="233">
        <f>((BQ27*AS27)/AT27)/365</f>
        <v>0.016309427880741335</v>
      </c>
      <c r="BS27" s="356"/>
      <c r="BT27" s="378"/>
      <c r="BU27" s="378"/>
      <c r="BV27" s="378"/>
      <c r="BW27" s="378"/>
      <c r="BX27" s="378"/>
      <c r="BY27" s="358"/>
      <c r="BZ27" s="134" t="s">
        <v>21</v>
      </c>
      <c r="CA27" s="123"/>
      <c r="CB27" s="387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9"/>
      <c r="CQ27" s="390"/>
    </row>
    <row r="28" spans="1:95" ht="12.75" customHeight="1">
      <c r="A28" s="122" t="s">
        <v>22</v>
      </c>
      <c r="B28" s="4"/>
      <c r="C28" s="67">
        <v>1622</v>
      </c>
      <c r="D28" s="12">
        <v>576</v>
      </c>
      <c r="E28" s="12">
        <f t="shared" si="3"/>
        <v>2198</v>
      </c>
      <c r="F28" s="12">
        <v>899</v>
      </c>
      <c r="G28" s="12">
        <f t="shared" si="13"/>
        <v>1475</v>
      </c>
      <c r="H28" s="12">
        <v>2241</v>
      </c>
      <c r="I28" s="12">
        <f t="shared" si="14"/>
        <v>3863</v>
      </c>
      <c r="J28" s="32">
        <f t="shared" si="8"/>
        <v>5338</v>
      </c>
      <c r="K28" s="118"/>
      <c r="L28" s="67">
        <f t="shared" si="4"/>
        <v>1236.1599999999999</v>
      </c>
      <c r="M28" s="12">
        <v>576</v>
      </c>
      <c r="N28" s="12">
        <f t="shared" si="5"/>
        <v>1812.1599999999999</v>
      </c>
      <c r="O28" s="12">
        <v>0</v>
      </c>
      <c r="P28" s="12">
        <f t="shared" si="15"/>
        <v>576</v>
      </c>
      <c r="Q28" s="12">
        <f t="shared" si="6"/>
        <v>2626.84</v>
      </c>
      <c r="R28" s="12">
        <f t="shared" si="16"/>
        <v>3863</v>
      </c>
      <c r="S28" s="32">
        <f t="shared" si="17"/>
        <v>4439</v>
      </c>
      <c r="T28" s="122" t="s">
        <v>22</v>
      </c>
      <c r="U28" s="126"/>
      <c r="V28" s="67">
        <f t="shared" si="0"/>
        <v>-385.84000000000015</v>
      </c>
      <c r="W28" s="11">
        <f t="shared" si="0"/>
        <v>0</v>
      </c>
      <c r="X28" s="12">
        <f t="shared" si="7"/>
        <v>-385.84000000000015</v>
      </c>
      <c r="Y28" s="11">
        <f t="shared" si="1"/>
        <v>-899</v>
      </c>
      <c r="Z28" s="12">
        <f t="shared" si="18"/>
        <v>-899</v>
      </c>
      <c r="AA28" s="11">
        <f t="shared" si="2"/>
        <v>385.84000000000015</v>
      </c>
      <c r="AB28" s="12">
        <f t="shared" si="19"/>
        <v>0</v>
      </c>
      <c r="AC28" s="32">
        <f t="shared" si="20"/>
        <v>-899</v>
      </c>
      <c r="AD28" s="118"/>
      <c r="AE28" s="72"/>
      <c r="AI28" s="73"/>
      <c r="AJ28" s="134" t="s">
        <v>22</v>
      </c>
      <c r="AK28" s="123"/>
      <c r="AL28" s="92">
        <v>3</v>
      </c>
      <c r="AM28" s="85">
        <v>2.7</v>
      </c>
      <c r="AN28" s="85">
        <v>2.91</v>
      </c>
      <c r="AO28" s="18">
        <v>0.54</v>
      </c>
      <c r="AP28" s="28">
        <v>0.58</v>
      </c>
      <c r="AQ28" s="25">
        <v>2.9</v>
      </c>
      <c r="AR28" s="25">
        <v>2.4</v>
      </c>
      <c r="AS28" s="39">
        <v>2.87</v>
      </c>
      <c r="AT28" s="18">
        <v>0.75</v>
      </c>
      <c r="AU28" s="18">
        <v>0.68</v>
      </c>
      <c r="AV28" s="92">
        <f t="shared" si="23"/>
        <v>-0.10000000000000009</v>
      </c>
      <c r="AW28" s="85">
        <f t="shared" si="23"/>
        <v>-0.30000000000000027</v>
      </c>
      <c r="AX28" s="85">
        <f t="shared" si="23"/>
        <v>-0.040000000000000036</v>
      </c>
      <c r="AY28" s="18">
        <f t="shared" si="23"/>
        <v>0.20999999999999996</v>
      </c>
      <c r="AZ28" s="28">
        <f t="shared" si="23"/>
        <v>0.10000000000000009</v>
      </c>
      <c r="BA28" s="134" t="s">
        <v>22</v>
      </c>
      <c r="BB28" s="123"/>
      <c r="BC28" s="142">
        <v>36</v>
      </c>
      <c r="BD28" s="86">
        <v>46</v>
      </c>
      <c r="BE28" s="145">
        <f t="shared" si="10"/>
        <v>10</v>
      </c>
      <c r="BF28" s="149"/>
      <c r="BG28" s="89">
        <f>((N28*AS28)/AT28)/365</f>
        <v>18.998718538812785</v>
      </c>
      <c r="BH28" s="86">
        <f>BG28-BD28</f>
        <v>-27.001281461187215</v>
      </c>
      <c r="BI28" s="243">
        <f t="shared" si="12"/>
        <v>-17.001281461187215</v>
      </c>
      <c r="BJ28" s="185"/>
      <c r="BK28" s="277"/>
      <c r="BL28" s="278"/>
      <c r="BM28" s="134" t="s">
        <v>22</v>
      </c>
      <c r="BN28" s="123"/>
      <c r="BO28" s="142"/>
      <c r="BP28" s="234"/>
      <c r="BQ28" s="142">
        <v>-53</v>
      </c>
      <c r="BR28" s="233">
        <f>((BQ28*AS28)/AT28)/365</f>
        <v>-0.5556529680365297</v>
      </c>
      <c r="BS28" s="356"/>
      <c r="BT28" s="378"/>
      <c r="BU28" s="378"/>
      <c r="BV28" s="378"/>
      <c r="BW28" s="378"/>
      <c r="BX28" s="378"/>
      <c r="BY28" s="358"/>
      <c r="BZ28" s="134" t="s">
        <v>22</v>
      </c>
      <c r="CA28" s="123"/>
      <c r="CB28" s="387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9"/>
      <c r="CQ28" s="390"/>
    </row>
    <row r="29" spans="1:95" ht="12.75" customHeight="1">
      <c r="A29" s="122" t="s">
        <v>23</v>
      </c>
      <c r="B29" s="4"/>
      <c r="C29" s="67"/>
      <c r="D29" s="12"/>
      <c r="E29" s="12">
        <f t="shared" si="3"/>
        <v>0</v>
      </c>
      <c r="F29" s="12"/>
      <c r="G29" s="12">
        <f t="shared" si="13"/>
        <v>0</v>
      </c>
      <c r="H29" s="12"/>
      <c r="I29" s="12">
        <f t="shared" si="14"/>
        <v>0</v>
      </c>
      <c r="J29" s="32">
        <f t="shared" si="8"/>
        <v>0</v>
      </c>
      <c r="K29" s="118"/>
      <c r="L29" s="67">
        <f t="shared" si="4"/>
        <v>0</v>
      </c>
      <c r="M29" s="12"/>
      <c r="N29" s="12">
        <f t="shared" si="5"/>
        <v>0</v>
      </c>
      <c r="O29" s="12">
        <v>0</v>
      </c>
      <c r="P29" s="12">
        <f t="shared" si="15"/>
        <v>0</v>
      </c>
      <c r="Q29" s="12">
        <f t="shared" si="6"/>
        <v>0</v>
      </c>
      <c r="R29" s="12">
        <f t="shared" si="16"/>
        <v>0</v>
      </c>
      <c r="S29" s="32">
        <f t="shared" si="17"/>
        <v>0</v>
      </c>
      <c r="T29" s="122" t="s">
        <v>23</v>
      </c>
      <c r="U29" s="126"/>
      <c r="V29" s="67">
        <f t="shared" si="0"/>
        <v>0</v>
      </c>
      <c r="W29" s="11">
        <f t="shared" si="0"/>
        <v>0</v>
      </c>
      <c r="X29" s="12">
        <f t="shared" si="7"/>
        <v>0</v>
      </c>
      <c r="Y29" s="11">
        <f t="shared" si="1"/>
        <v>0</v>
      </c>
      <c r="Z29" s="12">
        <f t="shared" si="18"/>
        <v>0</v>
      </c>
      <c r="AA29" s="11">
        <f t="shared" si="2"/>
        <v>0</v>
      </c>
      <c r="AB29" s="12">
        <f t="shared" si="19"/>
        <v>0</v>
      </c>
      <c r="AC29" s="32">
        <f t="shared" si="20"/>
        <v>0</v>
      </c>
      <c r="AD29" s="118"/>
      <c r="AE29" s="72"/>
      <c r="AI29" s="73"/>
      <c r="AJ29" s="134" t="s">
        <v>23</v>
      </c>
      <c r="AK29" s="123"/>
      <c r="AL29" s="92"/>
      <c r="AM29" s="85"/>
      <c r="AN29" s="85"/>
      <c r="AO29" s="18"/>
      <c r="AP29" s="28"/>
      <c r="AQ29" s="25"/>
      <c r="AR29" s="25"/>
      <c r="AS29" s="39"/>
      <c r="AT29" s="18"/>
      <c r="AU29" s="18"/>
      <c r="AV29" s="92"/>
      <c r="AW29" s="85"/>
      <c r="AX29" s="85"/>
      <c r="AY29" s="18"/>
      <c r="AZ29" s="28"/>
      <c r="BA29" s="134" t="s">
        <v>23</v>
      </c>
      <c r="BB29" s="123"/>
      <c r="BC29" s="142"/>
      <c r="BD29" s="86"/>
      <c r="BE29" s="145"/>
      <c r="BF29" s="149"/>
      <c r="BG29" s="89"/>
      <c r="BH29" s="86"/>
      <c r="BI29" s="243"/>
      <c r="BJ29" s="185"/>
      <c r="BK29" s="277"/>
      <c r="BL29" s="278"/>
      <c r="BM29" s="134" t="s">
        <v>23</v>
      </c>
      <c r="BN29" s="123"/>
      <c r="BO29" s="142"/>
      <c r="BP29" s="234"/>
      <c r="BQ29" s="142"/>
      <c r="BR29" s="233"/>
      <c r="BS29" s="356"/>
      <c r="BT29" s="378"/>
      <c r="BU29" s="378"/>
      <c r="BV29" s="378"/>
      <c r="BW29" s="378"/>
      <c r="BX29" s="378"/>
      <c r="BY29" s="358"/>
      <c r="BZ29" s="134" t="s">
        <v>23</v>
      </c>
      <c r="CA29" s="123"/>
      <c r="CB29" s="387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9"/>
      <c r="CQ29" s="390"/>
    </row>
    <row r="30" spans="1:95" ht="13.5" customHeight="1" thickBot="1">
      <c r="A30" s="122" t="s">
        <v>24</v>
      </c>
      <c r="B30" s="4"/>
      <c r="C30" s="67"/>
      <c r="D30" s="12"/>
      <c r="E30" s="12">
        <f t="shared" si="3"/>
        <v>0</v>
      </c>
      <c r="F30" s="12"/>
      <c r="G30" s="12">
        <f t="shared" si="13"/>
        <v>0</v>
      </c>
      <c r="H30" s="12"/>
      <c r="I30" s="12">
        <f t="shared" si="14"/>
        <v>0</v>
      </c>
      <c r="J30" s="32">
        <f t="shared" si="8"/>
        <v>0</v>
      </c>
      <c r="K30" s="118"/>
      <c r="L30" s="67">
        <f t="shared" si="4"/>
        <v>0</v>
      </c>
      <c r="M30" s="12"/>
      <c r="N30" s="12">
        <f t="shared" si="5"/>
        <v>0</v>
      </c>
      <c r="O30" s="12">
        <v>0</v>
      </c>
      <c r="P30" s="12">
        <f t="shared" si="15"/>
        <v>0</v>
      </c>
      <c r="Q30" s="12">
        <f t="shared" si="6"/>
        <v>0</v>
      </c>
      <c r="R30" s="12">
        <f t="shared" si="16"/>
        <v>0</v>
      </c>
      <c r="S30" s="32">
        <f t="shared" si="17"/>
        <v>0</v>
      </c>
      <c r="T30" s="122" t="s">
        <v>24</v>
      </c>
      <c r="U30" s="126"/>
      <c r="V30" s="67">
        <f t="shared" si="0"/>
        <v>0</v>
      </c>
      <c r="W30" s="11">
        <f t="shared" si="0"/>
        <v>0</v>
      </c>
      <c r="X30" s="12">
        <f t="shared" si="7"/>
        <v>0</v>
      </c>
      <c r="Y30" s="11">
        <f t="shared" si="1"/>
        <v>0</v>
      </c>
      <c r="Z30" s="12">
        <f t="shared" si="18"/>
        <v>0</v>
      </c>
      <c r="AA30" s="11">
        <f t="shared" si="2"/>
        <v>0</v>
      </c>
      <c r="AB30" s="12">
        <f t="shared" si="19"/>
        <v>0</v>
      </c>
      <c r="AC30" s="32">
        <f t="shared" si="20"/>
        <v>0</v>
      </c>
      <c r="AD30" s="118"/>
      <c r="AE30" s="72"/>
      <c r="AI30" s="73"/>
      <c r="AJ30" s="134" t="s">
        <v>24</v>
      </c>
      <c r="AK30" s="123"/>
      <c r="AL30" s="92"/>
      <c r="AM30" s="85"/>
      <c r="AN30" s="85"/>
      <c r="AO30" s="18"/>
      <c r="AP30" s="28"/>
      <c r="AQ30" s="25"/>
      <c r="AR30" s="25"/>
      <c r="AS30" s="40"/>
      <c r="AT30" s="18"/>
      <c r="AU30" s="18"/>
      <c r="AV30" s="92"/>
      <c r="AW30" s="85"/>
      <c r="AX30" s="85"/>
      <c r="AY30" s="18"/>
      <c r="AZ30" s="28"/>
      <c r="BA30" s="134" t="s">
        <v>24</v>
      </c>
      <c r="BB30" s="123"/>
      <c r="BC30" s="142"/>
      <c r="BD30" s="86"/>
      <c r="BE30" s="145"/>
      <c r="BF30" s="149"/>
      <c r="BG30" s="89"/>
      <c r="BH30" s="86"/>
      <c r="BI30" s="243"/>
      <c r="BJ30" s="185"/>
      <c r="BK30" s="277"/>
      <c r="BL30" s="278"/>
      <c r="BM30" s="134" t="s">
        <v>24</v>
      </c>
      <c r="BN30" s="123"/>
      <c r="BO30" s="142"/>
      <c r="BP30" s="234"/>
      <c r="BQ30" s="142"/>
      <c r="BR30" s="233"/>
      <c r="BS30" s="356"/>
      <c r="BT30" s="378"/>
      <c r="BU30" s="378"/>
      <c r="BV30" s="378"/>
      <c r="BW30" s="378"/>
      <c r="BX30" s="378"/>
      <c r="BY30" s="358"/>
      <c r="BZ30" s="134" t="s">
        <v>24</v>
      </c>
      <c r="CA30" s="123"/>
      <c r="CB30" s="387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9"/>
      <c r="CQ30" s="390"/>
    </row>
    <row r="31" spans="1:95" ht="13.5" customHeight="1" thickBot="1">
      <c r="A31" s="122" t="s">
        <v>78</v>
      </c>
      <c r="B31" s="61"/>
      <c r="C31" s="67">
        <v>97</v>
      </c>
      <c r="D31" s="12">
        <v>4393</v>
      </c>
      <c r="E31" s="12">
        <f t="shared" si="3"/>
        <v>4490</v>
      </c>
      <c r="F31" s="12">
        <v>182</v>
      </c>
      <c r="G31" s="12">
        <f t="shared" si="13"/>
        <v>4575</v>
      </c>
      <c r="H31" s="12">
        <v>1</v>
      </c>
      <c r="I31" s="12">
        <f t="shared" si="14"/>
        <v>98</v>
      </c>
      <c r="J31" s="32">
        <f t="shared" si="8"/>
        <v>4673</v>
      </c>
      <c r="K31" s="118"/>
      <c r="L31" s="67">
        <f t="shared" si="4"/>
        <v>98</v>
      </c>
      <c r="M31" s="12">
        <v>4393</v>
      </c>
      <c r="N31" s="12">
        <f t="shared" si="5"/>
        <v>4491</v>
      </c>
      <c r="O31" s="12">
        <v>0</v>
      </c>
      <c r="P31" s="12">
        <f t="shared" si="15"/>
        <v>4393</v>
      </c>
      <c r="Q31" s="12">
        <f t="shared" si="6"/>
        <v>0</v>
      </c>
      <c r="R31" s="12">
        <f t="shared" si="16"/>
        <v>98</v>
      </c>
      <c r="S31" s="32">
        <f t="shared" si="17"/>
        <v>4491</v>
      </c>
      <c r="T31" s="122" t="s">
        <v>78</v>
      </c>
      <c r="U31" s="127"/>
      <c r="V31" s="67">
        <f t="shared" si="0"/>
        <v>1</v>
      </c>
      <c r="W31" s="11">
        <f t="shared" si="0"/>
        <v>0</v>
      </c>
      <c r="X31" s="12">
        <f t="shared" si="7"/>
        <v>1</v>
      </c>
      <c r="Y31" s="11">
        <f t="shared" si="1"/>
        <v>-182</v>
      </c>
      <c r="Z31" s="12">
        <f t="shared" si="18"/>
        <v>-182</v>
      </c>
      <c r="AA31" s="11">
        <f t="shared" si="2"/>
        <v>-1</v>
      </c>
      <c r="AB31" s="12">
        <f t="shared" si="19"/>
        <v>0</v>
      </c>
      <c r="AC31" s="32">
        <f t="shared" si="20"/>
        <v>-182</v>
      </c>
      <c r="AD31" s="118"/>
      <c r="AE31" s="72"/>
      <c r="AI31" s="73"/>
      <c r="AJ31" s="122" t="s">
        <v>78</v>
      </c>
      <c r="AK31" s="61"/>
      <c r="AL31" s="92">
        <v>28.8</v>
      </c>
      <c r="AM31" s="85">
        <v>26.9</v>
      </c>
      <c r="AN31" s="85">
        <v>27</v>
      </c>
      <c r="AO31" s="18">
        <v>0.9</v>
      </c>
      <c r="AP31" s="28">
        <v>0</v>
      </c>
      <c r="AQ31" s="39"/>
      <c r="AR31" s="46"/>
      <c r="AS31" s="43">
        <v>27</v>
      </c>
      <c r="AT31" s="51">
        <v>0.9</v>
      </c>
      <c r="AU31" s="60">
        <v>0</v>
      </c>
      <c r="AV31" s="92"/>
      <c r="AW31" s="85"/>
      <c r="AX31" s="85">
        <f>AS31-AN31</f>
        <v>0</v>
      </c>
      <c r="AY31" s="18">
        <f>AT31-AO31</f>
        <v>0</v>
      </c>
      <c r="AZ31" s="28">
        <f>AU31-AP31</f>
        <v>0</v>
      </c>
      <c r="BA31" s="122" t="s">
        <v>78</v>
      </c>
      <c r="BB31" s="61"/>
      <c r="BC31" s="142">
        <v>394</v>
      </c>
      <c r="BD31" s="86">
        <v>304</v>
      </c>
      <c r="BE31" s="145">
        <f t="shared" si="10"/>
        <v>-90</v>
      </c>
      <c r="BF31" s="149"/>
      <c r="BG31" s="153">
        <f>BD31</f>
        <v>304</v>
      </c>
      <c r="BH31" s="156">
        <f>BG31-BD31</f>
        <v>0</v>
      </c>
      <c r="BI31" s="244">
        <v>0</v>
      </c>
      <c r="BJ31" s="185"/>
      <c r="BK31" s="277"/>
      <c r="BL31" s="278"/>
      <c r="BM31" s="122" t="s">
        <v>78</v>
      </c>
      <c r="BN31" s="61"/>
      <c r="BO31" s="142"/>
      <c r="BP31" s="234"/>
      <c r="BQ31" s="142">
        <v>144</v>
      </c>
      <c r="BR31" s="233">
        <f>((BQ31*AS31)/AT31)/365</f>
        <v>11.835616438356164</v>
      </c>
      <c r="BS31" s="356"/>
      <c r="BT31" s="378"/>
      <c r="BU31" s="378"/>
      <c r="BV31" s="378"/>
      <c r="BW31" s="378"/>
      <c r="BX31" s="378"/>
      <c r="BY31" s="358"/>
      <c r="BZ31" s="122" t="s">
        <v>78</v>
      </c>
      <c r="CA31" s="61"/>
      <c r="CB31" s="387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9"/>
      <c r="CQ31" s="390"/>
    </row>
    <row r="32" spans="1:95" ht="12.75" customHeight="1">
      <c r="A32" s="122" t="s">
        <v>25</v>
      </c>
      <c r="B32" s="4"/>
      <c r="C32" s="67"/>
      <c r="D32" s="12"/>
      <c r="E32" s="12">
        <f t="shared" si="3"/>
        <v>0</v>
      </c>
      <c r="F32" s="12"/>
      <c r="G32" s="12">
        <f t="shared" si="13"/>
        <v>0</v>
      </c>
      <c r="H32" s="12"/>
      <c r="I32" s="12">
        <f t="shared" si="14"/>
        <v>0</v>
      </c>
      <c r="J32" s="32">
        <f t="shared" si="8"/>
        <v>0</v>
      </c>
      <c r="K32" s="118"/>
      <c r="L32" s="67">
        <f t="shared" si="4"/>
        <v>0</v>
      </c>
      <c r="M32" s="12"/>
      <c r="N32" s="12">
        <f t="shared" si="5"/>
        <v>0</v>
      </c>
      <c r="O32" s="12">
        <v>0</v>
      </c>
      <c r="P32" s="12">
        <f t="shared" si="15"/>
        <v>0</v>
      </c>
      <c r="Q32" s="12">
        <f t="shared" si="6"/>
        <v>0</v>
      </c>
      <c r="R32" s="12">
        <f t="shared" si="16"/>
        <v>0</v>
      </c>
      <c r="S32" s="32">
        <f t="shared" si="17"/>
        <v>0</v>
      </c>
      <c r="T32" s="122" t="s">
        <v>25</v>
      </c>
      <c r="U32" s="126"/>
      <c r="V32" s="67">
        <f t="shared" si="0"/>
        <v>0</v>
      </c>
      <c r="W32" s="11">
        <f t="shared" si="0"/>
        <v>0</v>
      </c>
      <c r="X32" s="12">
        <f t="shared" si="7"/>
        <v>0</v>
      </c>
      <c r="Y32" s="11">
        <f t="shared" si="1"/>
        <v>0</v>
      </c>
      <c r="Z32" s="12">
        <f t="shared" si="18"/>
        <v>0</v>
      </c>
      <c r="AA32" s="11">
        <f t="shared" si="2"/>
        <v>0</v>
      </c>
      <c r="AB32" s="12">
        <f t="shared" si="19"/>
        <v>0</v>
      </c>
      <c r="AC32" s="32">
        <f t="shared" si="20"/>
        <v>0</v>
      </c>
      <c r="AD32" s="118"/>
      <c r="AE32" s="72"/>
      <c r="AI32" s="73"/>
      <c r="AJ32" s="134" t="s">
        <v>25</v>
      </c>
      <c r="AK32" s="123"/>
      <c r="AL32" s="89"/>
      <c r="AM32" s="86"/>
      <c r="AN32" s="86"/>
      <c r="AO32" s="18"/>
      <c r="AP32" s="28"/>
      <c r="AQ32" s="11"/>
      <c r="AR32" s="183"/>
      <c r="AS32" s="183"/>
      <c r="AT32" s="183"/>
      <c r="AU32" s="108"/>
      <c r="AV32" s="92"/>
      <c r="AW32" s="85"/>
      <c r="AX32" s="85"/>
      <c r="AY32" s="18"/>
      <c r="AZ32" s="28"/>
      <c r="BA32" s="134" t="s">
        <v>25</v>
      </c>
      <c r="BB32" s="123"/>
      <c r="BC32" s="142">
        <v>10</v>
      </c>
      <c r="BD32" s="86">
        <v>10</v>
      </c>
      <c r="BE32" s="145">
        <f t="shared" si="10"/>
        <v>0</v>
      </c>
      <c r="BF32" s="149"/>
      <c r="BG32" s="153">
        <f>BD32</f>
        <v>10</v>
      </c>
      <c r="BH32" s="156">
        <f>BG32-BD32</f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142"/>
      <c r="BP32" s="234"/>
      <c r="BQ32" s="142"/>
      <c r="BR32" s="233"/>
      <c r="BS32" s="356"/>
      <c r="BT32" s="378"/>
      <c r="BU32" s="378"/>
      <c r="BV32" s="378"/>
      <c r="BW32" s="378"/>
      <c r="BX32" s="378"/>
      <c r="BY32" s="358"/>
      <c r="BZ32" s="134" t="s">
        <v>25</v>
      </c>
      <c r="CA32" s="123"/>
      <c r="CB32" s="387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9"/>
      <c r="CQ32" s="390"/>
    </row>
    <row r="33" spans="1:95" ht="12.75" customHeight="1">
      <c r="A33" s="122" t="s">
        <v>26</v>
      </c>
      <c r="B33" s="4"/>
      <c r="C33" s="67"/>
      <c r="D33" s="12"/>
      <c r="E33" s="12">
        <f t="shared" si="3"/>
        <v>0</v>
      </c>
      <c r="F33" s="12"/>
      <c r="G33" s="12">
        <f t="shared" si="13"/>
        <v>0</v>
      </c>
      <c r="H33" s="12"/>
      <c r="I33" s="12">
        <f t="shared" si="14"/>
        <v>0</v>
      </c>
      <c r="J33" s="32">
        <f t="shared" si="8"/>
        <v>0</v>
      </c>
      <c r="K33" s="118"/>
      <c r="L33" s="67">
        <f t="shared" si="4"/>
        <v>0</v>
      </c>
      <c r="M33" s="12"/>
      <c r="N33" s="12">
        <f t="shared" si="5"/>
        <v>0</v>
      </c>
      <c r="O33" s="12">
        <v>0</v>
      </c>
      <c r="P33" s="12">
        <f t="shared" si="15"/>
        <v>0</v>
      </c>
      <c r="Q33" s="12">
        <f t="shared" si="6"/>
        <v>0</v>
      </c>
      <c r="R33" s="12">
        <f t="shared" si="16"/>
        <v>0</v>
      </c>
      <c r="S33" s="32">
        <f t="shared" si="17"/>
        <v>0</v>
      </c>
      <c r="T33" s="122" t="s">
        <v>26</v>
      </c>
      <c r="U33" s="126"/>
      <c r="V33" s="67">
        <f t="shared" si="0"/>
        <v>0</v>
      </c>
      <c r="W33" s="11">
        <f t="shared" si="0"/>
        <v>0</v>
      </c>
      <c r="X33" s="12">
        <f t="shared" si="7"/>
        <v>0</v>
      </c>
      <c r="Y33" s="11">
        <f t="shared" si="1"/>
        <v>0</v>
      </c>
      <c r="Z33" s="12">
        <f t="shared" si="18"/>
        <v>0</v>
      </c>
      <c r="AA33" s="11">
        <f t="shared" si="2"/>
        <v>0</v>
      </c>
      <c r="AB33" s="12">
        <f t="shared" si="19"/>
        <v>0</v>
      </c>
      <c r="AC33" s="32">
        <f t="shared" si="20"/>
        <v>0</v>
      </c>
      <c r="AD33" s="118"/>
      <c r="AE33" s="72"/>
      <c r="AI33" s="73"/>
      <c r="AJ33" s="134" t="s">
        <v>26</v>
      </c>
      <c r="AK33" s="123"/>
      <c r="AL33" s="89"/>
      <c r="AM33" s="86"/>
      <c r="AN33" s="86"/>
      <c r="AO33" s="18"/>
      <c r="AP33" s="28"/>
      <c r="AQ33" s="11"/>
      <c r="AR33" s="12"/>
      <c r="AS33" s="12"/>
      <c r="AT33" s="12"/>
      <c r="AU33" s="108"/>
      <c r="AV33" s="92"/>
      <c r="AW33" s="85"/>
      <c r="AX33" s="85"/>
      <c r="AY33" s="18"/>
      <c r="AZ33" s="28"/>
      <c r="BA33" s="134" t="s">
        <v>26</v>
      </c>
      <c r="BB33" s="123"/>
      <c r="BC33" s="142">
        <v>16</v>
      </c>
      <c r="BD33" s="86">
        <v>17</v>
      </c>
      <c r="BE33" s="145">
        <f t="shared" si="10"/>
        <v>1</v>
      </c>
      <c r="BF33" s="149"/>
      <c r="BG33" s="153">
        <f>BD33</f>
        <v>17</v>
      </c>
      <c r="BH33" s="156">
        <f>BG33-BD33</f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142"/>
      <c r="BP33" s="234"/>
      <c r="BQ33" s="142"/>
      <c r="BR33" s="233"/>
      <c r="BS33" s="356"/>
      <c r="BT33" s="378"/>
      <c r="BU33" s="378"/>
      <c r="BV33" s="378"/>
      <c r="BW33" s="378"/>
      <c r="BX33" s="378"/>
      <c r="BY33" s="358"/>
      <c r="BZ33" s="134" t="s">
        <v>26</v>
      </c>
      <c r="CA33" s="123"/>
      <c r="CB33" s="387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9"/>
      <c r="CQ33" s="390"/>
    </row>
    <row r="34" spans="1:95" ht="12.75" customHeight="1">
      <c r="A34" s="122" t="s">
        <v>64</v>
      </c>
      <c r="B34" s="4"/>
      <c r="C34" s="67"/>
      <c r="D34" s="12"/>
      <c r="E34" s="12">
        <f t="shared" si="3"/>
        <v>0</v>
      </c>
      <c r="F34" s="12"/>
      <c r="G34" s="12">
        <f t="shared" si="13"/>
        <v>0</v>
      </c>
      <c r="H34" s="12"/>
      <c r="I34" s="12">
        <f t="shared" si="14"/>
        <v>0</v>
      </c>
      <c r="J34" s="32">
        <f t="shared" si="8"/>
        <v>0</v>
      </c>
      <c r="K34" s="118"/>
      <c r="L34" s="67">
        <f t="shared" si="4"/>
        <v>0</v>
      </c>
      <c r="M34" s="12"/>
      <c r="N34" s="12">
        <f t="shared" si="5"/>
        <v>0</v>
      </c>
      <c r="O34" s="12">
        <v>0</v>
      </c>
      <c r="P34" s="12">
        <f t="shared" si="15"/>
        <v>0</v>
      </c>
      <c r="Q34" s="12">
        <f t="shared" si="6"/>
        <v>0</v>
      </c>
      <c r="R34" s="12">
        <f t="shared" si="16"/>
        <v>0</v>
      </c>
      <c r="S34" s="32">
        <f t="shared" si="17"/>
        <v>0</v>
      </c>
      <c r="T34" s="122" t="s">
        <v>64</v>
      </c>
      <c r="U34" s="126"/>
      <c r="V34" s="67">
        <f t="shared" si="0"/>
        <v>0</v>
      </c>
      <c r="W34" s="11">
        <f t="shared" si="0"/>
        <v>0</v>
      </c>
      <c r="X34" s="12">
        <f t="shared" si="7"/>
        <v>0</v>
      </c>
      <c r="Y34" s="11">
        <f t="shared" si="1"/>
        <v>0</v>
      </c>
      <c r="Z34" s="12">
        <f t="shared" si="18"/>
        <v>0</v>
      </c>
      <c r="AA34" s="11">
        <f t="shared" si="2"/>
        <v>0</v>
      </c>
      <c r="AB34" s="12">
        <f t="shared" si="19"/>
        <v>0</v>
      </c>
      <c r="AC34" s="32">
        <f t="shared" si="20"/>
        <v>0</v>
      </c>
      <c r="AD34" s="118"/>
      <c r="AE34" s="72"/>
      <c r="AI34" s="73"/>
      <c r="AJ34" s="134" t="s">
        <v>64</v>
      </c>
      <c r="AK34" s="123"/>
      <c r="AL34" s="89"/>
      <c r="AM34" s="86"/>
      <c r="AN34" s="86"/>
      <c r="AO34" s="18"/>
      <c r="AP34" s="28"/>
      <c r="AQ34" s="11"/>
      <c r="AR34" s="12"/>
      <c r="AS34" s="12"/>
      <c r="AT34" s="12"/>
      <c r="AU34" s="108"/>
      <c r="AV34" s="92"/>
      <c r="AW34" s="85"/>
      <c r="AX34" s="85"/>
      <c r="AY34" s="18"/>
      <c r="AZ34" s="28"/>
      <c r="BA34" s="134" t="s">
        <v>64</v>
      </c>
      <c r="BB34" s="123"/>
      <c r="BC34" s="142">
        <v>0</v>
      </c>
      <c r="BD34" s="86">
        <v>14</v>
      </c>
      <c r="BE34" s="145">
        <f t="shared" si="10"/>
        <v>14</v>
      </c>
      <c r="BF34" s="149"/>
      <c r="BG34" s="153">
        <f>BD34</f>
        <v>14</v>
      </c>
      <c r="BH34" s="156">
        <f>BG34-BD34</f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142"/>
      <c r="BP34" s="234"/>
      <c r="BQ34" s="142"/>
      <c r="BR34" s="233"/>
      <c r="BS34" s="356"/>
      <c r="BT34" s="378"/>
      <c r="BU34" s="378"/>
      <c r="BV34" s="378"/>
      <c r="BW34" s="378"/>
      <c r="BX34" s="378"/>
      <c r="BY34" s="358"/>
      <c r="BZ34" s="134" t="s">
        <v>64</v>
      </c>
      <c r="CA34" s="123"/>
      <c r="CB34" s="387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9"/>
      <c r="CQ34" s="390"/>
    </row>
    <row r="35" spans="1:95" ht="12.75" customHeight="1">
      <c r="A35" s="122" t="s">
        <v>65</v>
      </c>
      <c r="B35" s="4"/>
      <c r="C35" s="68"/>
      <c r="D35" s="14"/>
      <c r="E35" s="14">
        <f t="shared" si="3"/>
        <v>0</v>
      </c>
      <c r="F35" s="14"/>
      <c r="G35" s="14">
        <f t="shared" si="13"/>
        <v>0</v>
      </c>
      <c r="H35" s="14"/>
      <c r="I35" s="14">
        <f t="shared" si="14"/>
        <v>0</v>
      </c>
      <c r="J35" s="33">
        <f t="shared" si="8"/>
        <v>0</v>
      </c>
      <c r="K35" s="118"/>
      <c r="L35" s="68">
        <f t="shared" si="4"/>
        <v>0</v>
      </c>
      <c r="M35" s="14"/>
      <c r="N35" s="14">
        <f t="shared" si="5"/>
        <v>0</v>
      </c>
      <c r="O35" s="12">
        <v>0</v>
      </c>
      <c r="P35" s="14">
        <f t="shared" si="15"/>
        <v>0</v>
      </c>
      <c r="Q35" s="14">
        <f t="shared" si="6"/>
        <v>0</v>
      </c>
      <c r="R35" s="14">
        <f t="shared" si="16"/>
        <v>0</v>
      </c>
      <c r="S35" s="33">
        <f t="shared" si="17"/>
        <v>0</v>
      </c>
      <c r="T35" s="122" t="s">
        <v>65</v>
      </c>
      <c r="U35" s="126"/>
      <c r="V35" s="68">
        <f t="shared" si="0"/>
        <v>0</v>
      </c>
      <c r="W35" s="13">
        <f t="shared" si="0"/>
        <v>0</v>
      </c>
      <c r="X35" s="14">
        <f t="shared" si="7"/>
        <v>0</v>
      </c>
      <c r="Y35" s="13">
        <f t="shared" si="1"/>
        <v>0</v>
      </c>
      <c r="Z35" s="14">
        <f t="shared" si="18"/>
        <v>0</v>
      </c>
      <c r="AA35" s="13">
        <f t="shared" si="2"/>
        <v>0</v>
      </c>
      <c r="AB35" s="14">
        <f t="shared" si="19"/>
        <v>0</v>
      </c>
      <c r="AC35" s="33">
        <f t="shared" si="20"/>
        <v>0</v>
      </c>
      <c r="AD35" s="118"/>
      <c r="AE35" s="72"/>
      <c r="AI35" s="73"/>
      <c r="AJ35" s="134" t="s">
        <v>65</v>
      </c>
      <c r="AK35" s="123"/>
      <c r="AL35" s="90"/>
      <c r="AM35" s="87"/>
      <c r="AN35" s="87"/>
      <c r="AO35" s="19"/>
      <c r="AP35" s="29"/>
      <c r="AQ35" s="13"/>
      <c r="AR35" s="14"/>
      <c r="AS35" s="14"/>
      <c r="AT35" s="14"/>
      <c r="AU35" s="109"/>
      <c r="AV35" s="92"/>
      <c r="AW35" s="85"/>
      <c r="AX35" s="85"/>
      <c r="AY35" s="18"/>
      <c r="AZ35" s="28"/>
      <c r="BA35" s="134" t="s">
        <v>65</v>
      </c>
      <c r="BB35" s="123"/>
      <c r="BC35" s="142"/>
      <c r="BD35" s="87"/>
      <c r="BE35" s="146"/>
      <c r="BF35" s="149"/>
      <c r="BG35" s="155"/>
      <c r="BH35" s="14"/>
      <c r="BI35" s="146"/>
      <c r="BJ35" s="185"/>
      <c r="BK35" s="277"/>
      <c r="BL35" s="278"/>
      <c r="BM35" s="134" t="s">
        <v>65</v>
      </c>
      <c r="BN35" s="123"/>
      <c r="BO35" s="142"/>
      <c r="BP35" s="234"/>
      <c r="BQ35" s="142"/>
      <c r="BR35" s="233"/>
      <c r="BS35" s="356"/>
      <c r="BT35" s="378"/>
      <c r="BU35" s="378"/>
      <c r="BV35" s="378"/>
      <c r="BW35" s="378"/>
      <c r="BX35" s="378"/>
      <c r="BY35" s="358"/>
      <c r="BZ35" s="134" t="s">
        <v>65</v>
      </c>
      <c r="CA35" s="123"/>
      <c r="CB35" s="387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9"/>
      <c r="CQ35" s="390"/>
    </row>
    <row r="36" spans="1:95" ht="12.75" customHeight="1">
      <c r="A36" s="130" t="s">
        <v>27</v>
      </c>
      <c r="B36" s="4"/>
      <c r="C36" s="69"/>
      <c r="D36" s="16"/>
      <c r="E36" s="16">
        <f t="shared" si="3"/>
        <v>0</v>
      </c>
      <c r="F36" s="16"/>
      <c r="G36" s="16">
        <f t="shared" si="13"/>
        <v>0</v>
      </c>
      <c r="H36" s="16"/>
      <c r="I36" s="16">
        <f t="shared" si="14"/>
        <v>0</v>
      </c>
      <c r="J36" s="34">
        <f t="shared" si="8"/>
        <v>0</v>
      </c>
      <c r="K36" s="118"/>
      <c r="L36" s="69">
        <f t="shared" si="4"/>
        <v>0</v>
      </c>
      <c r="M36" s="16"/>
      <c r="N36" s="16">
        <f t="shared" si="5"/>
        <v>0</v>
      </c>
      <c r="O36" s="12">
        <v>0</v>
      </c>
      <c r="P36" s="16">
        <f t="shared" si="15"/>
        <v>0</v>
      </c>
      <c r="Q36" s="16">
        <f t="shared" si="6"/>
        <v>0</v>
      </c>
      <c r="R36" s="16">
        <f t="shared" si="16"/>
        <v>0</v>
      </c>
      <c r="S36" s="34">
        <f t="shared" si="17"/>
        <v>0</v>
      </c>
      <c r="T36" s="130" t="s">
        <v>27</v>
      </c>
      <c r="U36" s="126"/>
      <c r="V36" s="69">
        <f t="shared" si="0"/>
        <v>0</v>
      </c>
      <c r="W36" s="15">
        <f t="shared" si="0"/>
        <v>0</v>
      </c>
      <c r="X36" s="16">
        <f t="shared" si="7"/>
        <v>0</v>
      </c>
      <c r="Y36" s="15">
        <f t="shared" si="1"/>
        <v>0</v>
      </c>
      <c r="Z36" s="16">
        <f t="shared" si="18"/>
        <v>0</v>
      </c>
      <c r="AA36" s="15">
        <f t="shared" si="2"/>
        <v>0</v>
      </c>
      <c r="AB36" s="16">
        <f t="shared" si="19"/>
        <v>0</v>
      </c>
      <c r="AC36" s="34">
        <f t="shared" si="20"/>
        <v>0</v>
      </c>
      <c r="AD36" s="118"/>
      <c r="AE36" s="72"/>
      <c r="AI36" s="73"/>
      <c r="AJ36" s="135" t="s">
        <v>27</v>
      </c>
      <c r="AK36" s="123"/>
      <c r="AL36" s="91"/>
      <c r="AM36" s="88"/>
      <c r="AN36" s="88"/>
      <c r="AO36" s="20"/>
      <c r="AP36" s="30"/>
      <c r="AQ36" s="15"/>
      <c r="AR36" s="16"/>
      <c r="AS36" s="16"/>
      <c r="AT36" s="16"/>
      <c r="AU36" s="110"/>
      <c r="AV36" s="92"/>
      <c r="AW36" s="85"/>
      <c r="AX36" s="85"/>
      <c r="AY36" s="18"/>
      <c r="AZ36" s="28"/>
      <c r="BA36" s="135" t="s">
        <v>27</v>
      </c>
      <c r="BB36" s="123"/>
      <c r="BC36" s="143"/>
      <c r="BD36" s="88"/>
      <c r="BE36" s="184"/>
      <c r="BF36" s="185"/>
      <c r="BG36" s="186"/>
      <c r="BH36" s="187"/>
      <c r="BI36" s="184"/>
      <c r="BJ36" s="185"/>
      <c r="BK36" s="277"/>
      <c r="BL36" s="278"/>
      <c r="BM36" s="135" t="s">
        <v>27</v>
      </c>
      <c r="BN36" s="123"/>
      <c r="BO36" s="235"/>
      <c r="BP36" s="236"/>
      <c r="BQ36" s="235"/>
      <c r="BR36" s="237"/>
      <c r="BS36" s="356"/>
      <c r="BT36" s="378"/>
      <c r="BU36" s="378"/>
      <c r="BV36" s="378"/>
      <c r="BW36" s="378"/>
      <c r="BX36" s="378"/>
      <c r="BY36" s="358"/>
      <c r="BZ36" s="135" t="s">
        <v>27</v>
      </c>
      <c r="CA36" s="123"/>
      <c r="CB36" s="387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9"/>
      <c r="CQ36" s="390"/>
    </row>
    <row r="37" spans="1:95" s="5" customFormat="1" ht="13.5" thickBot="1">
      <c r="A37" s="131" t="s">
        <v>47</v>
      </c>
      <c r="C37" s="70">
        <f>SUM(C8:C36)</f>
        <v>13791</v>
      </c>
      <c r="D37" s="36">
        <f aca="true" t="shared" si="24" ref="D37:J37">SUM(D8:D36)</f>
        <v>33791</v>
      </c>
      <c r="E37" s="36">
        <f t="shared" si="24"/>
        <v>47582</v>
      </c>
      <c r="F37" s="36">
        <f t="shared" si="24"/>
        <v>7165</v>
      </c>
      <c r="G37" s="36">
        <f t="shared" si="24"/>
        <v>40956</v>
      </c>
      <c r="H37" s="36">
        <f t="shared" si="24"/>
        <v>16980</v>
      </c>
      <c r="I37" s="36">
        <f t="shared" si="24"/>
        <v>30771</v>
      </c>
      <c r="J37" s="35">
        <f t="shared" si="24"/>
        <v>71727</v>
      </c>
      <c r="K37" s="118"/>
      <c r="L37" s="70">
        <f aca="true" t="shared" si="25" ref="L37:S37">SUM(L8:L36)</f>
        <v>10060.46</v>
      </c>
      <c r="M37" s="36">
        <f t="shared" si="25"/>
        <v>33791</v>
      </c>
      <c r="N37" s="36">
        <f t="shared" si="25"/>
        <v>43851.46000000001</v>
      </c>
      <c r="O37" s="36">
        <f t="shared" si="25"/>
        <v>0</v>
      </c>
      <c r="P37" s="36">
        <f t="shared" si="25"/>
        <v>33791</v>
      </c>
      <c r="Q37" s="36">
        <f t="shared" si="25"/>
        <v>20710.540000000005</v>
      </c>
      <c r="R37" s="36">
        <f t="shared" si="25"/>
        <v>30771</v>
      </c>
      <c r="S37" s="35">
        <f t="shared" si="25"/>
        <v>64562</v>
      </c>
      <c r="T37" s="131" t="s">
        <v>47</v>
      </c>
      <c r="U37" s="128"/>
      <c r="V37" s="70">
        <f aca="true" t="shared" si="26" ref="V37:AC37">SUM(V8:V36)</f>
        <v>-3730.54</v>
      </c>
      <c r="W37" s="36">
        <f t="shared" si="26"/>
        <v>0</v>
      </c>
      <c r="X37" s="36">
        <f t="shared" si="26"/>
        <v>-3730.54</v>
      </c>
      <c r="Y37" s="36">
        <f t="shared" si="26"/>
        <v>-7165</v>
      </c>
      <c r="Z37" s="36">
        <f t="shared" si="26"/>
        <v>-7165</v>
      </c>
      <c r="AA37" s="36">
        <f t="shared" si="26"/>
        <v>3730.54</v>
      </c>
      <c r="AB37" s="36">
        <f t="shared" si="26"/>
        <v>0</v>
      </c>
      <c r="AC37" s="35">
        <f t="shared" si="26"/>
        <v>-7165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112" t="s">
        <v>92</v>
      </c>
      <c r="AM37" s="102" t="s">
        <v>92</v>
      </c>
      <c r="AN37" s="102" t="s">
        <v>92</v>
      </c>
      <c r="AO37" s="102" t="s">
        <v>92</v>
      </c>
      <c r="AP37" s="113" t="s">
        <v>92</v>
      </c>
      <c r="AQ37" s="102" t="s">
        <v>92</v>
      </c>
      <c r="AR37" s="102" t="s">
        <v>92</v>
      </c>
      <c r="AS37" s="102" t="s">
        <v>92</v>
      </c>
      <c r="AT37" s="102" t="s">
        <v>92</v>
      </c>
      <c r="AU37" s="111" t="s">
        <v>92</v>
      </c>
      <c r="AV37" s="112" t="s">
        <v>92</v>
      </c>
      <c r="AW37" s="102" t="s">
        <v>92</v>
      </c>
      <c r="AX37" s="102" t="s">
        <v>92</v>
      </c>
      <c r="AY37" s="102" t="s">
        <v>92</v>
      </c>
      <c r="AZ37" s="113" t="s">
        <v>92</v>
      </c>
      <c r="BA37" s="136" t="s">
        <v>47</v>
      </c>
      <c r="BB37" s="124"/>
      <c r="BC37" s="144">
        <f>SUM(BC8:BC36)</f>
        <v>1285</v>
      </c>
      <c r="BD37" s="83">
        <f>SUM(BD8:BD36)</f>
        <v>1243</v>
      </c>
      <c r="BE37" s="152">
        <f>SUM(BE8:BE36)</f>
        <v>-42</v>
      </c>
      <c r="BF37" s="150"/>
      <c r="BG37" s="144">
        <f>SUM(BG8:BG36)</f>
        <v>1084.0648009161962</v>
      </c>
      <c r="BH37" s="83">
        <f>SUM(BH8:BH36)</f>
        <v>-158.9351990838038</v>
      </c>
      <c r="BI37" s="148">
        <f>SUM(BI8:BI36)</f>
        <v>-155.9351990838038</v>
      </c>
      <c r="BJ37" s="248"/>
      <c r="BK37" s="279"/>
      <c r="BL37" s="280"/>
      <c r="BM37" s="136" t="s">
        <v>47</v>
      </c>
      <c r="BN37" s="124"/>
      <c r="BO37" s="144">
        <f>SUM(BO8:BO36)</f>
        <v>452</v>
      </c>
      <c r="BP37" s="83">
        <f>SUM(BP8:BP36)</f>
        <v>8.811162587497453</v>
      </c>
      <c r="BQ37" s="144">
        <f>SUM(BQ8:BQ36)</f>
        <v>655</v>
      </c>
      <c r="BR37" s="152">
        <f>SUM(BR8:BR36)</f>
        <v>20.682026207884007</v>
      </c>
      <c r="BS37" s="359"/>
      <c r="BT37" s="360"/>
      <c r="BU37" s="360"/>
      <c r="BV37" s="360"/>
      <c r="BW37" s="360"/>
      <c r="BX37" s="360"/>
      <c r="BY37" s="361"/>
      <c r="BZ37" s="136" t="s">
        <v>47</v>
      </c>
      <c r="CA37" s="124"/>
      <c r="CB37" s="391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3"/>
    </row>
    <row r="38" spans="11:62" ht="12.75">
      <c r="K38" s="21"/>
      <c r="AD38" s="21"/>
      <c r="BJ38" s="21"/>
    </row>
    <row r="39" spans="11:62" ht="12.75">
      <c r="K39" s="21"/>
      <c r="AD39" s="21"/>
      <c r="BJ39" s="21"/>
    </row>
    <row r="40" spans="11:62" ht="12.75">
      <c r="K40" s="21"/>
      <c r="BJ40" s="21"/>
    </row>
    <row r="41" spans="11:62" ht="12.75">
      <c r="K41" s="21"/>
      <c r="BJ41" s="21"/>
    </row>
    <row r="42" spans="11:62" ht="12.75">
      <c r="K42" s="21"/>
      <c r="BJ42" s="21"/>
    </row>
    <row r="43" spans="11:62" ht="12.75">
      <c r="K43" s="21"/>
      <c r="BJ43" s="21"/>
    </row>
    <row r="44" ht="12.75">
      <c r="K44" s="21"/>
    </row>
    <row r="45" ht="12.75">
      <c r="K45" s="21"/>
    </row>
    <row r="46" ht="12.75">
      <c r="K46" s="21"/>
    </row>
    <row r="47" ht="12.75">
      <c r="K47" s="21"/>
    </row>
    <row r="48" ht="12.75">
      <c r="K48" s="21"/>
    </row>
    <row r="49" ht="12.75">
      <c r="K49" s="21"/>
    </row>
    <row r="50" ht="12.75">
      <c r="K50" s="21"/>
    </row>
  </sheetData>
  <mergeCells count="50">
    <mergeCell ref="A2:S2"/>
    <mergeCell ref="T2:AI2"/>
    <mergeCell ref="AJ2:AZ2"/>
    <mergeCell ref="BA2:BL2"/>
    <mergeCell ref="BM2:BY2"/>
    <mergeCell ref="BZ2:CQ2"/>
    <mergeCell ref="A4:A7"/>
    <mergeCell ref="C4:J4"/>
    <mergeCell ref="L4:S4"/>
    <mergeCell ref="T4:T7"/>
    <mergeCell ref="V4:AC4"/>
    <mergeCell ref="AE4:AI7"/>
    <mergeCell ref="AJ4:AJ7"/>
    <mergeCell ref="AL4:AP4"/>
    <mergeCell ref="AQ4:AU4"/>
    <mergeCell ref="AV4:AZ4"/>
    <mergeCell ref="BA4:BA7"/>
    <mergeCell ref="BC4:BE4"/>
    <mergeCell ref="AQ5:AU5"/>
    <mergeCell ref="AV5:AZ5"/>
    <mergeCell ref="BC5:BE5"/>
    <mergeCell ref="BG4:BI4"/>
    <mergeCell ref="BG5:BI5"/>
    <mergeCell ref="BK4:BL7"/>
    <mergeCell ref="BS4:BT4"/>
    <mergeCell ref="BM4:BM7"/>
    <mergeCell ref="BO4:BP4"/>
    <mergeCell ref="BQ4:BR4"/>
    <mergeCell ref="BO5:BP5"/>
    <mergeCell ref="BQ5:BR5"/>
    <mergeCell ref="BU4:BY4"/>
    <mergeCell ref="BZ4:BZ7"/>
    <mergeCell ref="CB4:CQ4"/>
    <mergeCell ref="BS5:BT5"/>
    <mergeCell ref="BU5:BY5"/>
    <mergeCell ref="CB5:CB6"/>
    <mergeCell ref="CC5:CH5"/>
    <mergeCell ref="CI5:CO5"/>
    <mergeCell ref="CP5:CP6"/>
    <mergeCell ref="CQ5:CQ6"/>
    <mergeCell ref="C5:J5"/>
    <mergeCell ref="L5:S5"/>
    <mergeCell ref="V5:AC5"/>
    <mergeCell ref="AL5:AP5"/>
    <mergeCell ref="CB8:CQ37"/>
    <mergeCell ref="BS8:BY37"/>
    <mergeCell ref="AE8:AI13"/>
    <mergeCell ref="AE14:AI19"/>
    <mergeCell ref="AE20:AI25"/>
    <mergeCell ref="BK8:BL37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3"/>
  <headerFooter alignWithMargins="0">
    <oddHeader>&amp;C&amp;D&amp;R&amp;"Arial,Bold"APPENDIX G3</oddHeader>
    <oddFooter>&amp;C&amp;8&amp;P  of  &amp;N&amp;R&amp;8&amp;A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50"/>
  <sheetViews>
    <sheetView workbookViewId="0" topLeftCell="T1">
      <selection activeCell="L17" sqref="L17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98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98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75" t="s">
        <v>98</v>
      </c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51" t="s">
        <v>98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98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J3" s="21"/>
      <c r="BM3" s="5"/>
      <c r="BN3" s="5"/>
      <c r="BZ3" s="5"/>
      <c r="CA3" s="5"/>
    </row>
    <row r="4" spans="1:95" s="4" customFormat="1" ht="19.5" customHeight="1" thickBot="1">
      <c r="A4" s="316" t="s">
        <v>171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171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171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171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263" t="s">
        <v>176</v>
      </c>
      <c r="BL4" s="264"/>
      <c r="BM4" s="316" t="s">
        <v>171</v>
      </c>
      <c r="BN4" s="120"/>
      <c r="BO4" s="319" t="s">
        <v>117</v>
      </c>
      <c r="BP4" s="320"/>
      <c r="BQ4" s="321" t="s">
        <v>118</v>
      </c>
      <c r="BR4" s="322"/>
      <c r="BS4" s="345" t="s">
        <v>119</v>
      </c>
      <c r="BT4" s="346"/>
      <c r="BU4" s="347" t="s">
        <v>142</v>
      </c>
      <c r="BV4" s="348"/>
      <c r="BW4" s="348"/>
      <c r="BX4" s="348"/>
      <c r="BY4" s="349"/>
      <c r="BZ4" s="316" t="s">
        <v>171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81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265"/>
      <c r="BL5" s="266"/>
      <c r="BM5" s="317"/>
      <c r="BN5" s="121"/>
      <c r="BO5" s="323" t="s">
        <v>125</v>
      </c>
      <c r="BP5" s="324"/>
      <c r="BQ5" s="325" t="s">
        <v>127</v>
      </c>
      <c r="BR5" s="326"/>
      <c r="BS5" s="330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35" t="s">
        <v>145</v>
      </c>
      <c r="CC5" s="337" t="s">
        <v>154</v>
      </c>
      <c r="CD5" s="338"/>
      <c r="CE5" s="338"/>
      <c r="CF5" s="338"/>
      <c r="CG5" s="338"/>
      <c r="CH5" s="339"/>
      <c r="CI5" s="340" t="s">
        <v>153</v>
      </c>
      <c r="CJ5" s="341"/>
      <c r="CK5" s="341"/>
      <c r="CL5" s="341"/>
      <c r="CM5" s="341"/>
      <c r="CN5" s="341"/>
      <c r="CO5" s="342"/>
      <c r="CP5" s="343" t="s">
        <v>156</v>
      </c>
      <c r="CQ5" s="281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180</v>
      </c>
      <c r="BH6" s="65" t="s">
        <v>116</v>
      </c>
      <c r="BI6" s="159" t="s">
        <v>115</v>
      </c>
      <c r="BJ6" s="8"/>
      <c r="BK6" s="265"/>
      <c r="BL6" s="266"/>
      <c r="BM6" s="317"/>
      <c r="BN6" s="121"/>
      <c r="BO6" s="161" t="s">
        <v>128</v>
      </c>
      <c r="BP6" s="162" t="s">
        <v>140</v>
      </c>
      <c r="BQ6" s="161" t="s">
        <v>128</v>
      </c>
      <c r="BR6" s="241" t="s">
        <v>140</v>
      </c>
      <c r="BS6" s="162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36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200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204" t="s">
        <v>152</v>
      </c>
      <c r="CP6" s="344"/>
      <c r="CQ6" s="282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267"/>
      <c r="BL7" s="268"/>
      <c r="BM7" s="318"/>
      <c r="BN7" s="121"/>
      <c r="BO7" s="81" t="s">
        <v>112</v>
      </c>
      <c r="BP7" s="78" t="s">
        <v>113</v>
      </c>
      <c r="BQ7" s="81" t="s">
        <v>129</v>
      </c>
      <c r="BR7" s="82" t="s">
        <v>130</v>
      </c>
      <c r="BS7" s="78" t="s">
        <v>131</v>
      </c>
      <c r="BT7" s="78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219" t="s">
        <v>138</v>
      </c>
      <c r="CC7" s="176" t="s">
        <v>139</v>
      </c>
      <c r="CD7" s="249" t="s">
        <v>167</v>
      </c>
      <c r="CE7" s="249" t="s">
        <v>143</v>
      </c>
      <c r="CF7" s="249" t="s">
        <v>146</v>
      </c>
      <c r="CG7" s="249" t="s">
        <v>157</v>
      </c>
      <c r="CH7" s="228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205" t="s">
        <v>164</v>
      </c>
      <c r="CP7" s="207" t="s">
        <v>165</v>
      </c>
      <c r="CQ7" s="213" t="s">
        <v>166</v>
      </c>
    </row>
    <row r="8" spans="1:95" ht="12.75" customHeight="1">
      <c r="A8" s="129" t="s">
        <v>2</v>
      </c>
      <c r="B8" s="4"/>
      <c r="C8" s="66">
        <f>'APP F2 SCHEDULE'!C8+'APP F3 SCHEDULE'!C8</f>
        <v>8827</v>
      </c>
      <c r="D8" s="10">
        <f>'APP F2 SCHEDULE'!D8+'APP F3 SCHEDULE'!D8</f>
        <v>15296</v>
      </c>
      <c r="E8" s="10">
        <f>C8+D8</f>
        <v>24123</v>
      </c>
      <c r="F8" s="10">
        <f>'APP F2 SCHEDULE'!F8+'APP F3 SCHEDULE'!F8</f>
        <v>3554</v>
      </c>
      <c r="G8" s="10">
        <f>D8+F8</f>
        <v>18850</v>
      </c>
      <c r="H8" s="10">
        <f>'APP F2 SCHEDULE'!H8+'APP F3 SCHEDULE'!H8</f>
        <v>12667</v>
      </c>
      <c r="I8" s="10">
        <f>C8+H8</f>
        <v>21494</v>
      </c>
      <c r="J8" s="31">
        <f>G8+I8</f>
        <v>40344</v>
      </c>
      <c r="K8" s="118"/>
      <c r="L8" s="66">
        <f>'APP F2 SCHEDULE'!L8+'APP F3 SCHEDULE'!L8</f>
        <v>6409.83</v>
      </c>
      <c r="M8" s="10">
        <f>'APP F2 SCHEDULE'!M8+'APP F3 SCHEDULE'!M8</f>
        <v>15296</v>
      </c>
      <c r="N8" s="10">
        <f>L8+M8</f>
        <v>21705.83</v>
      </c>
      <c r="O8" s="10">
        <v>0</v>
      </c>
      <c r="P8" s="10">
        <f>M8+O8</f>
        <v>15296</v>
      </c>
      <c r="Q8" s="10">
        <f>'APP F2 SCHEDULE'!Q8+'APP F3 SCHEDULE'!Q8</f>
        <v>15084.169999999998</v>
      </c>
      <c r="R8" s="10">
        <f>L8+Q8</f>
        <v>21494</v>
      </c>
      <c r="S8" s="31">
        <f>P8+R8</f>
        <v>36790</v>
      </c>
      <c r="T8" s="132" t="s">
        <v>2</v>
      </c>
      <c r="U8" s="126"/>
      <c r="V8" s="66">
        <f aca="true" t="shared" si="0" ref="V8:W36">L8-C8</f>
        <v>-2417.17</v>
      </c>
      <c r="W8" s="9">
        <f t="shared" si="0"/>
        <v>0</v>
      </c>
      <c r="X8" s="10">
        <f>V8+W8</f>
        <v>-2417.17</v>
      </c>
      <c r="Y8" s="9">
        <f aca="true" t="shared" si="1" ref="Y8:Y36">O8-F8</f>
        <v>-3554</v>
      </c>
      <c r="Z8" s="10">
        <f>W8+Y8</f>
        <v>-3554</v>
      </c>
      <c r="AA8" s="9">
        <f aca="true" t="shared" si="2" ref="AA8:AA36">Q8-H8</f>
        <v>2417.1699999999983</v>
      </c>
      <c r="AB8" s="10">
        <f>V8+AA8</f>
        <v>0</v>
      </c>
      <c r="AC8" s="31">
        <f>Z8+AB8</f>
        <v>-3554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283" t="s">
        <v>182</v>
      </c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5"/>
      <c r="BA8" s="133" t="s">
        <v>2</v>
      </c>
      <c r="BB8" s="123"/>
      <c r="BC8" s="141">
        <f>'APP F2 SCHEDULE'!BC8+'APP F3 SCHEDULE'!BC8</f>
        <v>457</v>
      </c>
      <c r="BD8" s="98">
        <f>'APP F2 SCHEDULE'!BD8+'APP F3 SCHEDULE'!BD8</f>
        <v>400</v>
      </c>
      <c r="BE8" s="100">
        <f>BD8-BC8</f>
        <v>-57</v>
      </c>
      <c r="BF8" s="149"/>
      <c r="BG8" s="97">
        <f>'APP F2 SCHEDULE'!BG8+'APP F3 SCHEDULE'!BG8</f>
        <v>359.8491735697018</v>
      </c>
      <c r="BH8" s="98">
        <f>BG8-BD8</f>
        <v>-40.150826430298196</v>
      </c>
      <c r="BI8" s="242">
        <f>BG8-BC8</f>
        <v>-97.1508264302982</v>
      </c>
      <c r="BJ8" s="185"/>
      <c r="BK8" s="275" t="s">
        <v>183</v>
      </c>
      <c r="BL8" s="276"/>
      <c r="BM8" s="133" t="s">
        <v>2</v>
      </c>
      <c r="BN8" s="123"/>
      <c r="BO8" s="283" t="s">
        <v>178</v>
      </c>
      <c r="BP8" s="284"/>
      <c r="BQ8" s="284"/>
      <c r="BR8" s="285"/>
      <c r="BS8" s="365" t="s">
        <v>177</v>
      </c>
      <c r="BT8" s="285"/>
      <c r="BU8" s="366" t="s">
        <v>179</v>
      </c>
      <c r="BV8" s="367"/>
      <c r="BW8" s="367"/>
      <c r="BX8" s="367"/>
      <c r="BY8" s="368"/>
      <c r="BZ8" s="133" t="s">
        <v>2</v>
      </c>
      <c r="CA8" s="123"/>
      <c r="CB8" s="220">
        <f>BD8</f>
        <v>400</v>
      </c>
      <c r="CC8" s="189">
        <f>BH8</f>
        <v>-40.150826430298196</v>
      </c>
      <c r="CD8" s="192"/>
      <c r="CE8" s="192"/>
      <c r="CF8" s="193">
        <v>-53</v>
      </c>
      <c r="CG8" s="196"/>
      <c r="CH8" s="201">
        <f>SUM(CC8:CG8)</f>
        <v>-93.1508264302982</v>
      </c>
      <c r="CI8" s="197">
        <f>'APP F2 SCHEDULE'!BP8+'APP F3 SCHEDULE'!BP8</f>
        <v>5.284705882352942</v>
      </c>
      <c r="CJ8" s="193"/>
      <c r="CK8" s="192">
        <f>'APP F2 SCHEDULE'!BR8+'APP F3 SCHEDULE'!BR8</f>
        <v>3.754069298952458</v>
      </c>
      <c r="CL8" s="192"/>
      <c r="CM8" s="193">
        <v>53</v>
      </c>
      <c r="CN8" s="193"/>
      <c r="CO8" s="215">
        <f>SUM(CI8:CN8)</f>
        <v>62.0387751813054</v>
      </c>
      <c r="CP8" s="208">
        <f>CH8+CO8</f>
        <v>-31.1120512489928</v>
      </c>
      <c r="CQ8" s="214">
        <f>CB8+CP8</f>
        <v>368.88794875100723</v>
      </c>
    </row>
    <row r="9" spans="1:95" ht="12.75">
      <c r="A9" s="122" t="s">
        <v>3</v>
      </c>
      <c r="B9" s="4"/>
      <c r="C9" s="67">
        <f>'APP F2 SCHEDULE'!C9+'APP F3 SCHEDULE'!C9</f>
        <v>1050</v>
      </c>
      <c r="D9" s="12">
        <f>'APP F2 SCHEDULE'!D9+'APP F3 SCHEDULE'!D9</f>
        <v>401</v>
      </c>
      <c r="E9" s="12">
        <f aca="true" t="shared" si="3" ref="E9:E36">C9+D9</f>
        <v>1451</v>
      </c>
      <c r="F9" s="12">
        <f>'APP F2 SCHEDULE'!F9+'APP F3 SCHEDULE'!F9</f>
        <v>34</v>
      </c>
      <c r="G9" s="12">
        <f>D9+F9</f>
        <v>435</v>
      </c>
      <c r="H9" s="12">
        <f>'APP F2 SCHEDULE'!H9+'APP F3 SCHEDULE'!H9</f>
        <v>117</v>
      </c>
      <c r="I9" s="12">
        <f>C9+H9</f>
        <v>1167</v>
      </c>
      <c r="J9" s="32">
        <f>G9+I9</f>
        <v>1602</v>
      </c>
      <c r="K9" s="118"/>
      <c r="L9" s="67">
        <f>'APP F2 SCHEDULE'!L9+'APP F3 SCHEDULE'!L9</f>
        <v>793.56</v>
      </c>
      <c r="M9" s="12">
        <f>'APP F2 SCHEDULE'!M9+'APP F3 SCHEDULE'!M9</f>
        <v>401</v>
      </c>
      <c r="N9" s="12">
        <f aca="true" t="shared" si="4" ref="N9:N36">L9+M9</f>
        <v>1194.56</v>
      </c>
      <c r="O9" s="12">
        <v>0</v>
      </c>
      <c r="P9" s="12">
        <f>M9+O9</f>
        <v>401</v>
      </c>
      <c r="Q9" s="12">
        <f>'APP F2 SCHEDULE'!Q9+'APP F3 SCHEDULE'!Q9</f>
        <v>373.44</v>
      </c>
      <c r="R9" s="12">
        <f>L9+Q9</f>
        <v>1167</v>
      </c>
      <c r="S9" s="32">
        <f>P9+R9</f>
        <v>1568</v>
      </c>
      <c r="T9" s="122" t="s">
        <v>3</v>
      </c>
      <c r="U9" s="126"/>
      <c r="V9" s="67">
        <f t="shared" si="0"/>
        <v>-256.44000000000005</v>
      </c>
      <c r="W9" s="11">
        <f t="shared" si="0"/>
        <v>0</v>
      </c>
      <c r="X9" s="12">
        <f aca="true" t="shared" si="5" ref="X9:X36">V9+W9</f>
        <v>-256.44000000000005</v>
      </c>
      <c r="Y9" s="11">
        <f t="shared" si="1"/>
        <v>-34</v>
      </c>
      <c r="Z9" s="12">
        <f>W9+Y9</f>
        <v>-34</v>
      </c>
      <c r="AA9" s="11">
        <f t="shared" si="2"/>
        <v>256.44</v>
      </c>
      <c r="AB9" s="12">
        <f>V9+AA9</f>
        <v>0</v>
      </c>
      <c r="AC9" s="32">
        <f>Z9+AB9</f>
        <v>-34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286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8"/>
      <c r="BA9" s="134" t="s">
        <v>3</v>
      </c>
      <c r="BB9" s="123"/>
      <c r="BC9" s="142">
        <f>'APP F2 SCHEDULE'!BC9+'APP F3 SCHEDULE'!BC9</f>
        <v>51</v>
      </c>
      <c r="BD9" s="86">
        <f>'APP F2 SCHEDULE'!BD9+'APP F3 SCHEDULE'!BD9</f>
        <v>56</v>
      </c>
      <c r="BE9" s="145">
        <f aca="true" t="shared" si="6" ref="BE9:BE36">BD9-BC9</f>
        <v>5</v>
      </c>
      <c r="BF9" s="149"/>
      <c r="BG9" s="89">
        <f>'APP F2 SCHEDULE'!BG9+'APP F3 SCHEDULE'!BG9</f>
        <v>37.514093150684936</v>
      </c>
      <c r="BH9" s="86">
        <f aca="true" t="shared" si="7" ref="BH9:BH36">BG9-BD9</f>
        <v>-18.485906849315064</v>
      </c>
      <c r="BI9" s="243">
        <f aca="true" t="shared" si="8" ref="BI9:BI26">BG9-BC9</f>
        <v>-13.485906849315064</v>
      </c>
      <c r="BJ9" s="185"/>
      <c r="BK9" s="277"/>
      <c r="BL9" s="278"/>
      <c r="BM9" s="134" t="s">
        <v>3</v>
      </c>
      <c r="BN9" s="123"/>
      <c r="BO9" s="286"/>
      <c r="BP9" s="289"/>
      <c r="BQ9" s="289"/>
      <c r="BR9" s="288"/>
      <c r="BS9" s="286"/>
      <c r="BT9" s="288"/>
      <c r="BU9" s="369"/>
      <c r="BV9" s="370"/>
      <c r="BW9" s="370"/>
      <c r="BX9" s="370"/>
      <c r="BY9" s="371"/>
      <c r="BZ9" s="134" t="s">
        <v>3</v>
      </c>
      <c r="CA9" s="123"/>
      <c r="CB9" s="221">
        <f aca="true" t="shared" si="9" ref="CB9:CB36">BD9</f>
        <v>56</v>
      </c>
      <c r="CC9" s="190">
        <f aca="true" t="shared" si="10" ref="CC9:CC36">BH9</f>
        <v>-18.485906849315064</v>
      </c>
      <c r="CD9" s="194">
        <v>-30</v>
      </c>
      <c r="CE9" s="194">
        <v>-3</v>
      </c>
      <c r="CF9" s="86"/>
      <c r="CG9" s="139"/>
      <c r="CH9" s="202">
        <f aca="true" t="shared" si="11" ref="CH9:CH36">SUM(CC9:CG9)</f>
        <v>-51.485906849315064</v>
      </c>
      <c r="CI9" s="89">
        <f>'APP F2 SCHEDULE'!BP9+'APP F3 SCHEDULE'!BP9</f>
        <v>0</v>
      </c>
      <c r="CJ9" s="86"/>
      <c r="CK9" s="194">
        <f>'APP F2 SCHEDULE'!BR9+'APP F3 SCHEDULE'!BR9</f>
        <v>0.8165068493150685</v>
      </c>
      <c r="CL9" s="194">
        <v>30</v>
      </c>
      <c r="CM9" s="86"/>
      <c r="CN9" s="86"/>
      <c r="CO9" s="101">
        <f>SUM(CI9:CN9)</f>
        <v>30.81650684931507</v>
      </c>
      <c r="CP9" s="209">
        <f aca="true" t="shared" si="12" ref="CP9:CP36">CH9+CO9</f>
        <v>-20.669399999999996</v>
      </c>
      <c r="CQ9" s="211">
        <f aca="true" t="shared" si="13" ref="CQ9:CQ36">CB9+CP9</f>
        <v>35.330600000000004</v>
      </c>
    </row>
    <row r="10" spans="1:95" ht="12.75">
      <c r="A10" s="122" t="s">
        <v>4</v>
      </c>
      <c r="B10" s="4"/>
      <c r="C10" s="67">
        <f>'APP F2 SCHEDULE'!C10+'APP F3 SCHEDULE'!C10</f>
        <v>4534</v>
      </c>
      <c r="D10" s="12">
        <f>'APP F2 SCHEDULE'!D10+'APP F3 SCHEDULE'!D10</f>
        <v>2505</v>
      </c>
      <c r="E10" s="12">
        <f t="shared" si="3"/>
        <v>7039</v>
      </c>
      <c r="F10" s="12">
        <f>'APP F2 SCHEDULE'!F10+'APP F3 SCHEDULE'!F10</f>
        <v>308</v>
      </c>
      <c r="G10" s="12">
        <f>D10+F10</f>
        <v>2813</v>
      </c>
      <c r="H10" s="12">
        <f>'APP F2 SCHEDULE'!H10+'APP F3 SCHEDULE'!H10</f>
        <v>7557</v>
      </c>
      <c r="I10" s="12">
        <f>C10+H10</f>
        <v>12091</v>
      </c>
      <c r="J10" s="32">
        <f aca="true" t="shared" si="14" ref="J10:J36">G10+I10</f>
        <v>14904</v>
      </c>
      <c r="K10" s="118"/>
      <c r="L10" s="67">
        <f>'APP F2 SCHEDULE'!L10+'APP F3 SCHEDULE'!L10</f>
        <v>3633.55</v>
      </c>
      <c r="M10" s="12">
        <f>'APP F2 SCHEDULE'!M10+'APP F3 SCHEDULE'!M10</f>
        <v>2505</v>
      </c>
      <c r="N10" s="12">
        <f t="shared" si="4"/>
        <v>6138.55</v>
      </c>
      <c r="O10" s="12">
        <v>0</v>
      </c>
      <c r="P10" s="12">
        <f>M10+O10</f>
        <v>2505</v>
      </c>
      <c r="Q10" s="12">
        <f>'APP F2 SCHEDULE'!Q10+'APP F3 SCHEDULE'!Q10</f>
        <v>8457.45</v>
      </c>
      <c r="R10" s="12">
        <f>L10+Q10</f>
        <v>12091</v>
      </c>
      <c r="S10" s="32">
        <f>P10+R10</f>
        <v>14596</v>
      </c>
      <c r="T10" s="122" t="s">
        <v>4</v>
      </c>
      <c r="U10" s="126"/>
      <c r="V10" s="67">
        <f t="shared" si="0"/>
        <v>-900.4499999999998</v>
      </c>
      <c r="W10" s="11">
        <f t="shared" si="0"/>
        <v>0</v>
      </c>
      <c r="X10" s="12">
        <f t="shared" si="5"/>
        <v>-900.4499999999998</v>
      </c>
      <c r="Y10" s="11">
        <f t="shared" si="1"/>
        <v>-308</v>
      </c>
      <c r="Z10" s="12">
        <f>W10+Y10</f>
        <v>-308</v>
      </c>
      <c r="AA10" s="11">
        <f t="shared" si="2"/>
        <v>900.4500000000007</v>
      </c>
      <c r="AB10" s="12">
        <f>V10+AA10</f>
        <v>9.094947017729282E-13</v>
      </c>
      <c r="AC10" s="32">
        <f>Z10+AB10</f>
        <v>-307.9999999999991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286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8"/>
      <c r="BA10" s="134" t="s">
        <v>4</v>
      </c>
      <c r="BB10" s="123"/>
      <c r="BC10" s="142">
        <f>'APP F2 SCHEDULE'!BC10+'APP F3 SCHEDULE'!BC10</f>
        <v>117</v>
      </c>
      <c r="BD10" s="86">
        <f>'APP F2 SCHEDULE'!BD10+'APP F3 SCHEDULE'!BD10</f>
        <v>121</v>
      </c>
      <c r="BE10" s="145">
        <f t="shared" si="6"/>
        <v>4</v>
      </c>
      <c r="BF10" s="149"/>
      <c r="BG10" s="89">
        <f>'APP F2 SCHEDULE'!BG10+'APP F3 SCHEDULE'!BG10</f>
        <v>77.32727739726027</v>
      </c>
      <c r="BH10" s="86">
        <f t="shared" si="7"/>
        <v>-43.672722602739725</v>
      </c>
      <c r="BI10" s="243">
        <f t="shared" si="8"/>
        <v>-39.672722602739725</v>
      </c>
      <c r="BJ10" s="185"/>
      <c r="BK10" s="277"/>
      <c r="BL10" s="278"/>
      <c r="BM10" s="134" t="s">
        <v>4</v>
      </c>
      <c r="BN10" s="123"/>
      <c r="BO10" s="286"/>
      <c r="BP10" s="289"/>
      <c r="BQ10" s="289"/>
      <c r="BR10" s="288"/>
      <c r="BS10" s="286"/>
      <c r="BT10" s="288"/>
      <c r="BU10" s="369"/>
      <c r="BV10" s="370"/>
      <c r="BW10" s="370"/>
      <c r="BX10" s="370"/>
      <c r="BY10" s="371"/>
      <c r="BZ10" s="134" t="s">
        <v>4</v>
      </c>
      <c r="CA10" s="123"/>
      <c r="CB10" s="221">
        <f t="shared" si="9"/>
        <v>121</v>
      </c>
      <c r="CC10" s="190">
        <f t="shared" si="10"/>
        <v>-43.672722602739725</v>
      </c>
      <c r="CD10" s="194"/>
      <c r="CE10" s="194"/>
      <c r="CF10" s="86"/>
      <c r="CG10" s="139"/>
      <c r="CH10" s="202">
        <f t="shared" si="11"/>
        <v>-43.672722602739725</v>
      </c>
      <c r="CI10" s="89">
        <f>'APP F2 SCHEDULE'!BP10+'APP F3 SCHEDULE'!BP10</f>
        <v>3.199794520547945</v>
      </c>
      <c r="CJ10" s="86"/>
      <c r="CK10" s="194">
        <f>'APP F2 SCHEDULE'!BR10+'APP F3 SCHEDULE'!BR10</f>
        <v>1.121986301369863</v>
      </c>
      <c r="CL10" s="194"/>
      <c r="CM10" s="86"/>
      <c r="CN10" s="86"/>
      <c r="CO10" s="101">
        <f>SUM(CI10:CN10)</f>
        <v>4.321780821917808</v>
      </c>
      <c r="CP10" s="209">
        <f t="shared" si="12"/>
        <v>-39.35094178082192</v>
      </c>
      <c r="CQ10" s="211">
        <f t="shared" si="13"/>
        <v>81.64905821917807</v>
      </c>
    </row>
    <row r="11" spans="1:95" ht="12.75">
      <c r="A11" s="122" t="s">
        <v>5</v>
      </c>
      <c r="B11" s="4"/>
      <c r="C11" s="67">
        <f>'APP F2 SCHEDULE'!C11+'APP F3 SCHEDULE'!C11</f>
        <v>3972</v>
      </c>
      <c r="D11" s="12">
        <f>'APP F2 SCHEDULE'!D11+'APP F3 SCHEDULE'!D11</f>
        <v>7029</v>
      </c>
      <c r="E11" s="12">
        <f t="shared" si="3"/>
        <v>11001</v>
      </c>
      <c r="F11" s="12">
        <f>'APP F2 SCHEDULE'!F11+'APP F3 SCHEDULE'!F11</f>
        <v>1143</v>
      </c>
      <c r="G11" s="12">
        <f aca="true" t="shared" si="15" ref="G11:G36">D11+F11</f>
        <v>8172</v>
      </c>
      <c r="H11" s="12">
        <f>'APP F2 SCHEDULE'!H11+'APP F3 SCHEDULE'!H11</f>
        <v>2768</v>
      </c>
      <c r="I11" s="12">
        <f aca="true" t="shared" si="16" ref="I11:I36">C11+H11</f>
        <v>6740</v>
      </c>
      <c r="J11" s="32">
        <f t="shared" si="14"/>
        <v>14912</v>
      </c>
      <c r="K11" s="118"/>
      <c r="L11" s="67">
        <f>'APP F2 SCHEDULE'!L11+'APP F3 SCHEDULE'!L11</f>
        <v>3527.04</v>
      </c>
      <c r="M11" s="12">
        <f>'APP F2 SCHEDULE'!M11+'APP F3 SCHEDULE'!M11</f>
        <v>7029</v>
      </c>
      <c r="N11" s="12">
        <f t="shared" si="4"/>
        <v>10556.04</v>
      </c>
      <c r="O11" s="12">
        <v>0</v>
      </c>
      <c r="P11" s="12">
        <f>M11+O11</f>
        <v>7029</v>
      </c>
      <c r="Q11" s="12">
        <f>'APP F2 SCHEDULE'!Q11+'APP F3 SCHEDULE'!Q11</f>
        <v>3212.96</v>
      </c>
      <c r="R11" s="12">
        <f>L11+Q11</f>
        <v>6740</v>
      </c>
      <c r="S11" s="32">
        <f>P11+R11</f>
        <v>13769</v>
      </c>
      <c r="T11" s="122" t="s">
        <v>5</v>
      </c>
      <c r="U11" s="126"/>
      <c r="V11" s="67">
        <f t="shared" si="0"/>
        <v>-444.96000000000004</v>
      </c>
      <c r="W11" s="11">
        <f t="shared" si="0"/>
        <v>0</v>
      </c>
      <c r="X11" s="12">
        <f t="shared" si="5"/>
        <v>-444.96000000000004</v>
      </c>
      <c r="Y11" s="11">
        <f t="shared" si="1"/>
        <v>-1143</v>
      </c>
      <c r="Z11" s="12">
        <f>W11+Y11</f>
        <v>-1143</v>
      </c>
      <c r="AA11" s="11">
        <f t="shared" si="2"/>
        <v>444.96000000000004</v>
      </c>
      <c r="AB11" s="12">
        <f>V11+AA11</f>
        <v>0</v>
      </c>
      <c r="AC11" s="32">
        <f>Z11+AB11</f>
        <v>-1143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286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8"/>
      <c r="BA11" s="134" t="s">
        <v>5</v>
      </c>
      <c r="BB11" s="123"/>
      <c r="BC11" s="142">
        <f>'APP F2 SCHEDULE'!BC11+'APP F3 SCHEDULE'!BC11</f>
        <v>285</v>
      </c>
      <c r="BD11" s="86">
        <f>'APP F2 SCHEDULE'!BD11+'APP F3 SCHEDULE'!BD11</f>
        <v>280</v>
      </c>
      <c r="BE11" s="145">
        <f t="shared" si="6"/>
        <v>-5</v>
      </c>
      <c r="BF11" s="149"/>
      <c r="BG11" s="89">
        <f>'APP F2 SCHEDULE'!BG11+'APP F3 SCHEDULE'!BG11</f>
        <v>242.69259369532926</v>
      </c>
      <c r="BH11" s="86">
        <f t="shared" si="7"/>
        <v>-37.307406304670735</v>
      </c>
      <c r="BI11" s="243">
        <f t="shared" si="8"/>
        <v>-42.307406304670735</v>
      </c>
      <c r="BJ11" s="185"/>
      <c r="BK11" s="277"/>
      <c r="BL11" s="278"/>
      <c r="BM11" s="134" t="s">
        <v>5</v>
      </c>
      <c r="BN11" s="123"/>
      <c r="BO11" s="286"/>
      <c r="BP11" s="289"/>
      <c r="BQ11" s="289"/>
      <c r="BR11" s="288"/>
      <c r="BS11" s="286"/>
      <c r="BT11" s="288"/>
      <c r="BU11" s="369"/>
      <c r="BV11" s="370"/>
      <c r="BW11" s="370"/>
      <c r="BX11" s="370"/>
      <c r="BY11" s="371"/>
      <c r="BZ11" s="134" t="s">
        <v>5</v>
      </c>
      <c r="CA11" s="123"/>
      <c r="CB11" s="221">
        <f t="shared" si="9"/>
        <v>280</v>
      </c>
      <c r="CC11" s="190">
        <f t="shared" si="10"/>
        <v>-37.307406304670735</v>
      </c>
      <c r="CD11" s="194">
        <v>-192</v>
      </c>
      <c r="CE11" s="194">
        <v>-12</v>
      </c>
      <c r="CF11" s="86">
        <v>-23</v>
      </c>
      <c r="CG11" s="139"/>
      <c r="CH11" s="202">
        <f t="shared" si="11"/>
        <v>-264.30740630467074</v>
      </c>
      <c r="CI11" s="89">
        <f>'APP F2 SCHEDULE'!BP11+'APP F3 SCHEDULE'!BP11</f>
        <v>12.097762006931838</v>
      </c>
      <c r="CJ11" s="86"/>
      <c r="CK11" s="194">
        <f>'APP F2 SCHEDULE'!BR11+'APP F3 SCHEDULE'!BR11</f>
        <v>2.4174302690212905</v>
      </c>
      <c r="CL11" s="194">
        <v>192</v>
      </c>
      <c r="CM11" s="86">
        <v>23</v>
      </c>
      <c r="CN11" s="86"/>
      <c r="CO11" s="101">
        <f>SUM(CI11:CN11)</f>
        <v>229.51519227595313</v>
      </c>
      <c r="CP11" s="209">
        <f t="shared" si="12"/>
        <v>-34.79221402871761</v>
      </c>
      <c r="CQ11" s="211">
        <f t="shared" si="13"/>
        <v>245.2077859712824</v>
      </c>
    </row>
    <row r="12" spans="1:95" ht="12.75">
      <c r="A12" s="122" t="s">
        <v>6</v>
      </c>
      <c r="B12" s="4"/>
      <c r="C12" s="67">
        <f>'APP F2 SCHEDULE'!C12+'APP F3 SCHEDULE'!C12</f>
        <v>0</v>
      </c>
      <c r="D12" s="12">
        <f>'APP F2 SCHEDULE'!D12+'APP F3 SCHEDULE'!D12</f>
        <v>0</v>
      </c>
      <c r="E12" s="12">
        <f t="shared" si="3"/>
        <v>0</v>
      </c>
      <c r="F12" s="12">
        <f>'APP F2 SCHEDULE'!F12+'APP F3 SCHEDULE'!F12</f>
        <v>0</v>
      </c>
      <c r="G12" s="12">
        <f t="shared" si="15"/>
        <v>0</v>
      </c>
      <c r="H12" s="12">
        <f>'APP F2 SCHEDULE'!H12+'APP F3 SCHEDULE'!H12</f>
        <v>0</v>
      </c>
      <c r="I12" s="12">
        <f>C12+H12</f>
        <v>0</v>
      </c>
      <c r="J12" s="32">
        <f>G12+I12</f>
        <v>0</v>
      </c>
      <c r="K12" s="118"/>
      <c r="L12" s="67">
        <f>'APP F2 SCHEDULE'!L12+'APP F3 SCHEDULE'!L12</f>
        <v>0</v>
      </c>
      <c r="M12" s="12">
        <f>'APP F2 SCHEDULE'!M12+'APP F3 SCHEDULE'!M12</f>
        <v>0</v>
      </c>
      <c r="N12" s="12">
        <f t="shared" si="4"/>
        <v>0</v>
      </c>
      <c r="O12" s="12">
        <v>0</v>
      </c>
      <c r="P12" s="12">
        <f>M12+O12</f>
        <v>0</v>
      </c>
      <c r="Q12" s="12">
        <f>'APP F2 SCHEDULE'!Q12+'APP F3 SCHEDULE'!Q12</f>
        <v>0</v>
      </c>
      <c r="R12" s="12">
        <f>L12+Q12</f>
        <v>0</v>
      </c>
      <c r="S12" s="32">
        <f>P12+R12</f>
        <v>0</v>
      </c>
      <c r="T12" s="122" t="s">
        <v>6</v>
      </c>
      <c r="U12" s="126"/>
      <c r="V12" s="67">
        <f t="shared" si="0"/>
        <v>0</v>
      </c>
      <c r="W12" s="11">
        <f t="shared" si="0"/>
        <v>0</v>
      </c>
      <c r="X12" s="12">
        <f t="shared" si="5"/>
        <v>0</v>
      </c>
      <c r="Y12" s="11">
        <f t="shared" si="1"/>
        <v>0</v>
      </c>
      <c r="Z12" s="12">
        <f>W12+Y12</f>
        <v>0</v>
      </c>
      <c r="AA12" s="11">
        <f t="shared" si="2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286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8"/>
      <c r="BA12" s="134" t="s">
        <v>6</v>
      </c>
      <c r="BB12" s="123"/>
      <c r="BC12" s="142">
        <f>'APP F2 SCHEDULE'!BC12+'APP F3 SCHEDULE'!BC12</f>
        <v>56</v>
      </c>
      <c r="BD12" s="86">
        <f>'APP F2 SCHEDULE'!BD12+'APP F3 SCHEDULE'!BD12</f>
        <v>92</v>
      </c>
      <c r="BE12" s="145">
        <f t="shared" si="6"/>
        <v>36</v>
      </c>
      <c r="BF12" s="149"/>
      <c r="BG12" s="153">
        <f>'APP F2 SCHEDULE'!BG12+'APP F3 SCHEDULE'!BG12</f>
        <v>92</v>
      </c>
      <c r="BH12" s="156">
        <f t="shared" si="7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286"/>
      <c r="BP12" s="289"/>
      <c r="BQ12" s="289"/>
      <c r="BR12" s="288"/>
      <c r="BS12" s="286"/>
      <c r="BT12" s="288"/>
      <c r="BU12" s="369"/>
      <c r="BV12" s="370"/>
      <c r="BW12" s="370"/>
      <c r="BX12" s="370"/>
      <c r="BY12" s="371"/>
      <c r="BZ12" s="134" t="s">
        <v>6</v>
      </c>
      <c r="CA12" s="123"/>
      <c r="CB12" s="221">
        <f t="shared" si="9"/>
        <v>92</v>
      </c>
      <c r="CC12" s="190">
        <f t="shared" si="10"/>
        <v>0</v>
      </c>
      <c r="CD12" s="194"/>
      <c r="CE12" s="194"/>
      <c r="CF12" s="86"/>
      <c r="CG12" s="138"/>
      <c r="CH12" s="202">
        <f t="shared" si="11"/>
        <v>0</v>
      </c>
      <c r="CI12" s="89">
        <f>'APP F2 SCHEDULE'!BP12+'APP F3 SCHEDULE'!BP12</f>
        <v>0</v>
      </c>
      <c r="CJ12" s="86"/>
      <c r="CK12" s="194">
        <f>'APP F2 SCHEDULE'!BR12+'APP F3 SCHEDULE'!BR12</f>
        <v>0</v>
      </c>
      <c r="CL12" s="194"/>
      <c r="CM12" s="86"/>
      <c r="CN12" s="86"/>
      <c r="CO12" s="101">
        <f aca="true" t="shared" si="17" ref="CO12:CO36">SUM(CI12:CN12)</f>
        <v>0</v>
      </c>
      <c r="CP12" s="209">
        <f t="shared" si="12"/>
        <v>0</v>
      </c>
      <c r="CQ12" s="211">
        <f t="shared" si="13"/>
        <v>92</v>
      </c>
    </row>
    <row r="13" spans="1:95" ht="13.5" thickBot="1">
      <c r="A13" s="122" t="s">
        <v>7</v>
      </c>
      <c r="B13" s="4"/>
      <c r="C13" s="67">
        <f>'APP F2 SCHEDULE'!C13+'APP F3 SCHEDULE'!C13</f>
        <v>2771</v>
      </c>
      <c r="D13" s="12">
        <f>'APP F2 SCHEDULE'!D13+'APP F3 SCHEDULE'!D13</f>
        <v>1188</v>
      </c>
      <c r="E13" s="12">
        <f t="shared" si="3"/>
        <v>3959</v>
      </c>
      <c r="F13" s="12">
        <f>'APP F2 SCHEDULE'!F13+'APP F3 SCHEDULE'!F13</f>
        <v>118</v>
      </c>
      <c r="G13" s="12">
        <f t="shared" si="15"/>
        <v>1306</v>
      </c>
      <c r="H13" s="12">
        <f>'APP F2 SCHEDULE'!H13+'APP F3 SCHEDULE'!H13</f>
        <v>1423</v>
      </c>
      <c r="I13" s="12">
        <f t="shared" si="16"/>
        <v>4194</v>
      </c>
      <c r="J13" s="32">
        <f t="shared" si="14"/>
        <v>5500</v>
      </c>
      <c r="K13" s="118"/>
      <c r="L13" s="67">
        <f>'APP F2 SCHEDULE'!L13+'APP F3 SCHEDULE'!L13</f>
        <v>2474.46</v>
      </c>
      <c r="M13" s="12">
        <f>'APP F2 SCHEDULE'!M13+'APP F3 SCHEDULE'!M13</f>
        <v>1188</v>
      </c>
      <c r="N13" s="12">
        <f t="shared" si="4"/>
        <v>3662.46</v>
      </c>
      <c r="O13" s="12">
        <v>0</v>
      </c>
      <c r="P13" s="12">
        <f aca="true" t="shared" si="18" ref="P13:P36">M13+O13</f>
        <v>1188</v>
      </c>
      <c r="Q13" s="12">
        <f>'APP F2 SCHEDULE'!Q13+'APP F3 SCHEDULE'!Q13</f>
        <v>1719.54</v>
      </c>
      <c r="R13" s="12">
        <f aca="true" t="shared" si="19" ref="R13:R36">L13+Q13</f>
        <v>4194</v>
      </c>
      <c r="S13" s="32">
        <f aca="true" t="shared" si="20" ref="S13:S36">P13+R13</f>
        <v>5382</v>
      </c>
      <c r="T13" s="122" t="s">
        <v>7</v>
      </c>
      <c r="U13" s="126"/>
      <c r="V13" s="67">
        <f t="shared" si="0"/>
        <v>-296.53999999999996</v>
      </c>
      <c r="W13" s="11">
        <f t="shared" si="0"/>
        <v>0</v>
      </c>
      <c r="X13" s="12">
        <f t="shared" si="5"/>
        <v>-296.53999999999996</v>
      </c>
      <c r="Y13" s="11">
        <f t="shared" si="1"/>
        <v>-118</v>
      </c>
      <c r="Z13" s="12">
        <f aca="true" t="shared" si="21" ref="Z13:Z36">W13+Y13</f>
        <v>-118</v>
      </c>
      <c r="AA13" s="11">
        <f t="shared" si="2"/>
        <v>296.53999999999996</v>
      </c>
      <c r="AB13" s="12">
        <f aca="true" t="shared" si="22" ref="AB13:AB36">V13+AA13</f>
        <v>0</v>
      </c>
      <c r="AC13" s="32">
        <f aca="true" t="shared" si="23" ref="AC13:AC36">Z13+AB13</f>
        <v>-118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286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8"/>
      <c r="BA13" s="134" t="s">
        <v>7</v>
      </c>
      <c r="BB13" s="123"/>
      <c r="BC13" s="142">
        <f>'APP F2 SCHEDULE'!BC13+'APP F3 SCHEDULE'!BC13</f>
        <v>57</v>
      </c>
      <c r="BD13" s="86">
        <f>'APP F2 SCHEDULE'!BD13+'APP F3 SCHEDULE'!BD13</f>
        <v>46</v>
      </c>
      <c r="BE13" s="145">
        <f t="shared" si="6"/>
        <v>-11</v>
      </c>
      <c r="BF13" s="149"/>
      <c r="BG13" s="89">
        <f>'APP F2 SCHEDULE'!BG13+'APP F3 SCHEDULE'!BG13</f>
        <v>39.7977167544784</v>
      </c>
      <c r="BH13" s="140">
        <f t="shared" si="7"/>
        <v>-6.202283245521599</v>
      </c>
      <c r="BI13" s="243">
        <f t="shared" si="8"/>
        <v>-17.2022832455216</v>
      </c>
      <c r="BJ13" s="185"/>
      <c r="BK13" s="277"/>
      <c r="BL13" s="278"/>
      <c r="BM13" s="134" t="s">
        <v>7</v>
      </c>
      <c r="BN13" s="123"/>
      <c r="BO13" s="286"/>
      <c r="BP13" s="289"/>
      <c r="BQ13" s="289"/>
      <c r="BR13" s="288"/>
      <c r="BS13" s="286"/>
      <c r="BT13" s="288"/>
      <c r="BU13" s="369"/>
      <c r="BV13" s="370"/>
      <c r="BW13" s="370"/>
      <c r="BX13" s="370"/>
      <c r="BY13" s="371"/>
      <c r="BZ13" s="134" t="s">
        <v>7</v>
      </c>
      <c r="CA13" s="123"/>
      <c r="CB13" s="221">
        <f t="shared" si="9"/>
        <v>46</v>
      </c>
      <c r="CC13" s="190">
        <f t="shared" si="10"/>
        <v>-6.202283245521599</v>
      </c>
      <c r="CD13" s="194"/>
      <c r="CE13" s="194"/>
      <c r="CF13" s="86"/>
      <c r="CG13" s="139"/>
      <c r="CH13" s="202">
        <f t="shared" si="11"/>
        <v>-6.202283245521599</v>
      </c>
      <c r="CI13" s="89">
        <f>'APP F2 SCHEDULE'!BP13+'APP F3 SCHEDULE'!BP13</f>
        <v>1.8829083245521603</v>
      </c>
      <c r="CJ13" s="86"/>
      <c r="CK13" s="194">
        <f>'APP F2 SCHEDULE'!BR13+'APP F3 SCHEDULE'!BR13</f>
        <v>-0.07102212855637514</v>
      </c>
      <c r="CL13" s="194"/>
      <c r="CM13" s="86"/>
      <c r="CN13" s="86"/>
      <c r="CO13" s="101">
        <f t="shared" si="17"/>
        <v>1.811886195995785</v>
      </c>
      <c r="CP13" s="209">
        <f t="shared" si="12"/>
        <v>-4.390397049525814</v>
      </c>
      <c r="CQ13" s="211">
        <f t="shared" si="13"/>
        <v>41.609602950474184</v>
      </c>
    </row>
    <row r="14" spans="1:95" ht="12.75">
      <c r="A14" s="122" t="s">
        <v>8</v>
      </c>
      <c r="B14" s="4"/>
      <c r="C14" s="67">
        <f>'APP F2 SCHEDULE'!C14+'APP F3 SCHEDULE'!C14</f>
        <v>1576</v>
      </c>
      <c r="D14" s="12">
        <f>'APP F2 SCHEDULE'!D14+'APP F3 SCHEDULE'!D14</f>
        <v>644</v>
      </c>
      <c r="E14" s="12">
        <f t="shared" si="3"/>
        <v>2220</v>
      </c>
      <c r="F14" s="12">
        <f>'APP F2 SCHEDULE'!F14+'APP F3 SCHEDULE'!F14</f>
        <v>69</v>
      </c>
      <c r="G14" s="12">
        <f t="shared" si="15"/>
        <v>713</v>
      </c>
      <c r="H14" s="12">
        <f>'APP F2 SCHEDULE'!H14+'APP F3 SCHEDULE'!H14</f>
        <v>5096</v>
      </c>
      <c r="I14" s="12">
        <f t="shared" si="16"/>
        <v>6672</v>
      </c>
      <c r="J14" s="32">
        <f t="shared" si="14"/>
        <v>7385</v>
      </c>
      <c r="K14" s="118"/>
      <c r="L14" s="67">
        <f>'APP F2 SCHEDULE'!L14+'APP F3 SCHEDULE'!L14</f>
        <v>1165.26</v>
      </c>
      <c r="M14" s="12">
        <f>'APP F2 SCHEDULE'!M14+'APP F3 SCHEDULE'!M14</f>
        <v>644</v>
      </c>
      <c r="N14" s="12">
        <f t="shared" si="4"/>
        <v>1809.26</v>
      </c>
      <c r="O14" s="12">
        <v>0</v>
      </c>
      <c r="P14" s="12">
        <f t="shared" si="18"/>
        <v>644</v>
      </c>
      <c r="Q14" s="12">
        <f>'APP F2 SCHEDULE'!Q14+'APP F3 SCHEDULE'!Q14</f>
        <v>5506.74</v>
      </c>
      <c r="R14" s="12">
        <f t="shared" si="19"/>
        <v>6672</v>
      </c>
      <c r="S14" s="32">
        <f t="shared" si="20"/>
        <v>7316</v>
      </c>
      <c r="T14" s="122" t="s">
        <v>8</v>
      </c>
      <c r="U14" s="126"/>
      <c r="V14" s="67">
        <f t="shared" si="0"/>
        <v>-410.74</v>
      </c>
      <c r="W14" s="11">
        <f t="shared" si="0"/>
        <v>0</v>
      </c>
      <c r="X14" s="12">
        <f t="shared" si="5"/>
        <v>-410.74</v>
      </c>
      <c r="Y14" s="11">
        <f t="shared" si="1"/>
        <v>-69</v>
      </c>
      <c r="Z14" s="12">
        <f t="shared" si="21"/>
        <v>-69</v>
      </c>
      <c r="AA14" s="11">
        <f t="shared" si="2"/>
        <v>410.7399999999998</v>
      </c>
      <c r="AB14" s="12">
        <f t="shared" si="22"/>
        <v>0</v>
      </c>
      <c r="AC14" s="32">
        <f t="shared" si="23"/>
        <v>-69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286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8"/>
      <c r="BA14" s="134" t="s">
        <v>8</v>
      </c>
      <c r="BB14" s="123"/>
      <c r="BC14" s="142">
        <f>'APP F2 SCHEDULE'!BC14+'APP F3 SCHEDULE'!BC14</f>
        <v>30</v>
      </c>
      <c r="BD14" s="86">
        <f>'APP F2 SCHEDULE'!BD14+'APP F3 SCHEDULE'!BD14</f>
        <v>28</v>
      </c>
      <c r="BE14" s="145">
        <f t="shared" si="6"/>
        <v>-2</v>
      </c>
      <c r="BF14" s="149"/>
      <c r="BG14" s="89">
        <f>'APP F2 SCHEDULE'!BG14+'APP F3 SCHEDULE'!BG14</f>
        <v>18.808795363540565</v>
      </c>
      <c r="BH14" s="140">
        <f t="shared" si="7"/>
        <v>-9.191204636459435</v>
      </c>
      <c r="BI14" s="243">
        <f t="shared" si="8"/>
        <v>-11.191204636459435</v>
      </c>
      <c r="BJ14" s="185"/>
      <c r="BK14" s="277"/>
      <c r="BL14" s="278"/>
      <c r="BM14" s="134" t="s">
        <v>8</v>
      </c>
      <c r="BN14" s="123"/>
      <c r="BO14" s="286"/>
      <c r="BP14" s="289"/>
      <c r="BQ14" s="289"/>
      <c r="BR14" s="288"/>
      <c r="BS14" s="286"/>
      <c r="BT14" s="288"/>
      <c r="BU14" s="369"/>
      <c r="BV14" s="370"/>
      <c r="BW14" s="370"/>
      <c r="BX14" s="370"/>
      <c r="BY14" s="371"/>
      <c r="BZ14" s="134" t="s">
        <v>8</v>
      </c>
      <c r="CA14" s="123"/>
      <c r="CB14" s="221">
        <f t="shared" si="9"/>
        <v>28</v>
      </c>
      <c r="CC14" s="190">
        <f t="shared" si="10"/>
        <v>-9.191204636459435</v>
      </c>
      <c r="CD14" s="194"/>
      <c r="CE14" s="194"/>
      <c r="CF14" s="86"/>
      <c r="CG14" s="139"/>
      <c r="CH14" s="202">
        <f t="shared" si="11"/>
        <v>-9.191204636459435</v>
      </c>
      <c r="CI14" s="89">
        <f>'APP F2 SCHEDULE'!BP14+'APP F3 SCHEDULE'!BP14</f>
        <v>0.8532771338250791</v>
      </c>
      <c r="CJ14" s="86"/>
      <c r="CK14" s="194">
        <f>'APP F2 SCHEDULE'!BR14+'APP F3 SCHEDULE'!BR14</f>
        <v>0.4470389884088515</v>
      </c>
      <c r="CL14" s="194"/>
      <c r="CM14" s="86"/>
      <c r="CN14" s="86"/>
      <c r="CO14" s="101">
        <f t="shared" si="17"/>
        <v>1.3003161222339306</v>
      </c>
      <c r="CP14" s="209">
        <f t="shared" si="12"/>
        <v>-7.890888514225505</v>
      </c>
      <c r="CQ14" s="211">
        <f t="shared" si="13"/>
        <v>20.109111485774495</v>
      </c>
    </row>
    <row r="15" spans="1:95" ht="12.75">
      <c r="A15" s="122" t="s">
        <v>9</v>
      </c>
      <c r="B15" s="4"/>
      <c r="C15" s="67">
        <f>'APP F2 SCHEDULE'!C15+'APP F3 SCHEDULE'!C15</f>
        <v>582</v>
      </c>
      <c r="D15" s="12">
        <f>'APP F2 SCHEDULE'!D15+'APP F3 SCHEDULE'!D15</f>
        <v>273</v>
      </c>
      <c r="E15" s="12">
        <f t="shared" si="3"/>
        <v>855</v>
      </c>
      <c r="F15" s="12">
        <f>'APP F2 SCHEDULE'!F15+'APP F3 SCHEDULE'!F15</f>
        <v>20</v>
      </c>
      <c r="G15" s="12">
        <f t="shared" si="15"/>
        <v>293</v>
      </c>
      <c r="H15" s="12">
        <f>'APP F2 SCHEDULE'!H15+'APP F3 SCHEDULE'!H15</f>
        <v>604</v>
      </c>
      <c r="I15" s="12">
        <f t="shared" si="16"/>
        <v>1186</v>
      </c>
      <c r="J15" s="32">
        <f t="shared" si="14"/>
        <v>1479</v>
      </c>
      <c r="K15" s="118"/>
      <c r="L15" s="67">
        <f>'APP F2 SCHEDULE'!L15+'APP F3 SCHEDULE'!L15</f>
        <v>411.42</v>
      </c>
      <c r="M15" s="12">
        <f>'APP F2 SCHEDULE'!M15+'APP F3 SCHEDULE'!M15</f>
        <v>273</v>
      </c>
      <c r="N15" s="12">
        <f t="shared" si="4"/>
        <v>684.4200000000001</v>
      </c>
      <c r="O15" s="12">
        <v>0</v>
      </c>
      <c r="P15" s="12">
        <f t="shared" si="18"/>
        <v>273</v>
      </c>
      <c r="Q15" s="12">
        <f>'APP F2 SCHEDULE'!Q15+'APP F3 SCHEDULE'!Q15</f>
        <v>774.5799999999999</v>
      </c>
      <c r="R15" s="12">
        <f t="shared" si="19"/>
        <v>1186</v>
      </c>
      <c r="S15" s="32">
        <f t="shared" si="20"/>
        <v>1459</v>
      </c>
      <c r="T15" s="122" t="s">
        <v>9</v>
      </c>
      <c r="U15" s="126"/>
      <c r="V15" s="67">
        <f t="shared" si="0"/>
        <v>-170.57999999999998</v>
      </c>
      <c r="W15" s="11">
        <f t="shared" si="0"/>
        <v>0</v>
      </c>
      <c r="X15" s="12">
        <f t="shared" si="5"/>
        <v>-170.57999999999998</v>
      </c>
      <c r="Y15" s="11">
        <f t="shared" si="1"/>
        <v>-20</v>
      </c>
      <c r="Z15" s="12">
        <f t="shared" si="21"/>
        <v>-20</v>
      </c>
      <c r="AA15" s="11">
        <f t="shared" si="2"/>
        <v>170.57999999999993</v>
      </c>
      <c r="AB15" s="12">
        <f t="shared" si="22"/>
        <v>0</v>
      </c>
      <c r="AC15" s="32">
        <f t="shared" si="23"/>
        <v>-20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286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8"/>
      <c r="BA15" s="134" t="s">
        <v>9</v>
      </c>
      <c r="BB15" s="123"/>
      <c r="BC15" s="142">
        <f>'APP F2 SCHEDULE'!BC15+'APP F3 SCHEDULE'!BC15</f>
        <v>16</v>
      </c>
      <c r="BD15" s="86">
        <f>'APP F2 SCHEDULE'!BD15+'APP F3 SCHEDULE'!BD15</f>
        <v>12</v>
      </c>
      <c r="BE15" s="145">
        <f t="shared" si="6"/>
        <v>-4</v>
      </c>
      <c r="BF15" s="149"/>
      <c r="BG15" s="89">
        <f>'APP F2 SCHEDULE'!BG15+'APP F3 SCHEDULE'!BG15</f>
        <v>9.972129820864067</v>
      </c>
      <c r="BH15" s="140">
        <f t="shared" si="7"/>
        <v>-2.027870179135933</v>
      </c>
      <c r="BI15" s="245">
        <f t="shared" si="8"/>
        <v>-6.027870179135933</v>
      </c>
      <c r="BJ15" s="185"/>
      <c r="BK15" s="277"/>
      <c r="BL15" s="278"/>
      <c r="BM15" s="134" t="s">
        <v>9</v>
      </c>
      <c r="BN15" s="123"/>
      <c r="BO15" s="286"/>
      <c r="BP15" s="289"/>
      <c r="BQ15" s="289"/>
      <c r="BR15" s="288"/>
      <c r="BS15" s="286"/>
      <c r="BT15" s="288"/>
      <c r="BU15" s="369"/>
      <c r="BV15" s="370"/>
      <c r="BW15" s="370"/>
      <c r="BX15" s="370"/>
      <c r="BY15" s="371"/>
      <c r="BZ15" s="134" t="s">
        <v>9</v>
      </c>
      <c r="CA15" s="123"/>
      <c r="CB15" s="221">
        <f t="shared" si="9"/>
        <v>12</v>
      </c>
      <c r="CC15" s="190">
        <f t="shared" si="10"/>
        <v>-2.027870179135933</v>
      </c>
      <c r="CD15" s="194"/>
      <c r="CE15" s="194"/>
      <c r="CF15" s="86"/>
      <c r="CG15" s="139"/>
      <c r="CH15" s="202">
        <f t="shared" si="11"/>
        <v>-2.027870179135933</v>
      </c>
      <c r="CI15" s="89">
        <f>'APP F2 SCHEDULE'!BP15+'APP F3 SCHEDULE'!BP15</f>
        <v>0</v>
      </c>
      <c r="CJ15" s="86"/>
      <c r="CK15" s="194">
        <f>'APP F2 SCHEDULE'!BR15+'APP F3 SCHEDULE'!BR15</f>
        <v>-0.2898208640674394</v>
      </c>
      <c r="CL15" s="194"/>
      <c r="CM15" s="86"/>
      <c r="CN15" s="86"/>
      <c r="CO15" s="101">
        <f t="shared" si="17"/>
        <v>-0.2898208640674394</v>
      </c>
      <c r="CP15" s="209">
        <f t="shared" si="12"/>
        <v>-2.3176910432033724</v>
      </c>
      <c r="CQ15" s="211">
        <f t="shared" si="13"/>
        <v>9.682308956796629</v>
      </c>
    </row>
    <row r="16" spans="1:95" ht="12.75">
      <c r="A16" s="122" t="s">
        <v>10</v>
      </c>
      <c r="B16" s="4"/>
      <c r="C16" s="67">
        <f>'APP F2 SCHEDULE'!C16+'APP F3 SCHEDULE'!C16</f>
        <v>2866</v>
      </c>
      <c r="D16" s="12">
        <f>'APP F2 SCHEDULE'!D16+'APP F3 SCHEDULE'!D16</f>
        <v>1283</v>
      </c>
      <c r="E16" s="12">
        <f t="shared" si="3"/>
        <v>4149</v>
      </c>
      <c r="F16" s="12">
        <f>'APP F2 SCHEDULE'!F16+'APP F3 SCHEDULE'!F16</f>
        <v>412</v>
      </c>
      <c r="G16" s="12">
        <f t="shared" si="15"/>
        <v>1695</v>
      </c>
      <c r="H16" s="12">
        <f>'APP F2 SCHEDULE'!H16+'APP F3 SCHEDULE'!H16</f>
        <v>5754</v>
      </c>
      <c r="I16" s="12">
        <f t="shared" si="16"/>
        <v>8620</v>
      </c>
      <c r="J16" s="32">
        <f t="shared" si="14"/>
        <v>10315</v>
      </c>
      <c r="K16" s="118"/>
      <c r="L16" s="67">
        <f>'APP F2 SCHEDULE'!L16+'APP F3 SCHEDULE'!L16</f>
        <v>2241.2</v>
      </c>
      <c r="M16" s="12">
        <f>'APP F2 SCHEDULE'!M16+'APP F3 SCHEDULE'!M16</f>
        <v>1283</v>
      </c>
      <c r="N16" s="12">
        <f t="shared" si="4"/>
        <v>3524.2</v>
      </c>
      <c r="O16" s="12">
        <v>0</v>
      </c>
      <c r="P16" s="12">
        <f t="shared" si="18"/>
        <v>1283</v>
      </c>
      <c r="Q16" s="12">
        <f>'APP F2 SCHEDULE'!Q16+'APP F3 SCHEDULE'!Q16</f>
        <v>6378.8</v>
      </c>
      <c r="R16" s="12">
        <f t="shared" si="19"/>
        <v>8620</v>
      </c>
      <c r="S16" s="32">
        <f t="shared" si="20"/>
        <v>9903</v>
      </c>
      <c r="T16" s="122" t="s">
        <v>10</v>
      </c>
      <c r="U16" s="126"/>
      <c r="V16" s="67">
        <f t="shared" si="0"/>
        <v>-624.8000000000002</v>
      </c>
      <c r="W16" s="11">
        <f t="shared" si="0"/>
        <v>0</v>
      </c>
      <c r="X16" s="12">
        <f t="shared" si="5"/>
        <v>-624.8000000000002</v>
      </c>
      <c r="Y16" s="11">
        <f t="shared" si="1"/>
        <v>-412</v>
      </c>
      <c r="Z16" s="12">
        <f t="shared" si="21"/>
        <v>-412</v>
      </c>
      <c r="AA16" s="11">
        <f t="shared" si="2"/>
        <v>624.8000000000002</v>
      </c>
      <c r="AB16" s="12">
        <f t="shared" si="22"/>
        <v>0</v>
      </c>
      <c r="AC16" s="32">
        <f t="shared" si="23"/>
        <v>-412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286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8"/>
      <c r="BA16" s="134" t="s">
        <v>10</v>
      </c>
      <c r="BB16" s="123"/>
      <c r="BC16" s="142">
        <f>'APP F2 SCHEDULE'!BC16+'APP F3 SCHEDULE'!BC16</f>
        <v>83</v>
      </c>
      <c r="BD16" s="86">
        <f>'APP F2 SCHEDULE'!BD16+'APP F3 SCHEDULE'!BD16</f>
        <v>79</v>
      </c>
      <c r="BE16" s="145">
        <f t="shared" si="6"/>
        <v>-4</v>
      </c>
      <c r="BF16" s="149"/>
      <c r="BG16" s="89">
        <f>'APP F2 SCHEDULE'!BG16+'APP F3 SCHEDULE'!BG16</f>
        <v>60.50681278538812</v>
      </c>
      <c r="BH16" s="140">
        <f t="shared" si="7"/>
        <v>-18.49318721461188</v>
      </c>
      <c r="BI16" s="243">
        <f t="shared" si="8"/>
        <v>-22.49318721461188</v>
      </c>
      <c r="BJ16" s="185"/>
      <c r="BK16" s="277"/>
      <c r="BL16" s="278"/>
      <c r="BM16" s="134" t="s">
        <v>10</v>
      </c>
      <c r="BN16" s="123"/>
      <c r="BO16" s="286"/>
      <c r="BP16" s="289"/>
      <c r="BQ16" s="289"/>
      <c r="BR16" s="288"/>
      <c r="BS16" s="286"/>
      <c r="BT16" s="288"/>
      <c r="BU16" s="369"/>
      <c r="BV16" s="370"/>
      <c r="BW16" s="370"/>
      <c r="BX16" s="370"/>
      <c r="BY16" s="371"/>
      <c r="BZ16" s="134" t="s">
        <v>10</v>
      </c>
      <c r="CA16" s="123"/>
      <c r="CB16" s="221">
        <f t="shared" si="9"/>
        <v>79</v>
      </c>
      <c r="CC16" s="190">
        <f t="shared" si="10"/>
        <v>-18.49318721461188</v>
      </c>
      <c r="CD16" s="194"/>
      <c r="CE16" s="194"/>
      <c r="CF16" s="86"/>
      <c r="CG16" s="139"/>
      <c r="CH16" s="202">
        <f t="shared" si="11"/>
        <v>-18.49318721461188</v>
      </c>
      <c r="CI16" s="89">
        <f>'APP F2 SCHEDULE'!BP16+'APP F3 SCHEDULE'!BP16</f>
        <v>1.9229223744292239</v>
      </c>
      <c r="CJ16" s="86"/>
      <c r="CK16" s="194">
        <f>'APP F2 SCHEDULE'!BR16+'APP F3 SCHEDULE'!BR16</f>
        <v>0.06867579908675799</v>
      </c>
      <c r="CL16" s="194"/>
      <c r="CM16" s="86"/>
      <c r="CN16" s="86"/>
      <c r="CO16" s="101">
        <f t="shared" si="17"/>
        <v>1.9915981735159818</v>
      </c>
      <c r="CP16" s="209">
        <f t="shared" si="12"/>
        <v>-16.501589041095897</v>
      </c>
      <c r="CQ16" s="211">
        <f t="shared" si="13"/>
        <v>62.4984109589041</v>
      </c>
    </row>
    <row r="17" spans="1:95" ht="12.75">
      <c r="A17" s="122" t="s">
        <v>11</v>
      </c>
      <c r="B17" s="4"/>
      <c r="C17" s="67">
        <f>'APP F2 SCHEDULE'!C17+'APP F3 SCHEDULE'!C17</f>
        <v>2264</v>
      </c>
      <c r="D17" s="12">
        <f>'APP F2 SCHEDULE'!D17+'APP F3 SCHEDULE'!D17</f>
        <v>752</v>
      </c>
      <c r="E17" s="12">
        <f t="shared" si="3"/>
        <v>3016</v>
      </c>
      <c r="F17" s="12">
        <f>'APP F2 SCHEDULE'!F17+'APP F3 SCHEDULE'!F17</f>
        <v>20</v>
      </c>
      <c r="G17" s="12">
        <f t="shared" si="15"/>
        <v>772</v>
      </c>
      <c r="H17" s="12">
        <f>'APP F2 SCHEDULE'!H17+'APP F3 SCHEDULE'!H17</f>
        <v>119</v>
      </c>
      <c r="I17" s="12">
        <f t="shared" si="16"/>
        <v>2383</v>
      </c>
      <c r="J17" s="32">
        <f t="shared" si="14"/>
        <v>3155</v>
      </c>
      <c r="K17" s="118"/>
      <c r="L17" s="67">
        <f>'APP F2 SCHEDULE'!L17+'APP F3 SCHEDULE'!L17</f>
        <v>2097.04</v>
      </c>
      <c r="M17" s="12">
        <f>'APP F2 SCHEDULE'!M17+'APP F3 SCHEDULE'!M17</f>
        <v>752</v>
      </c>
      <c r="N17" s="12">
        <f t="shared" si="4"/>
        <v>2849.04</v>
      </c>
      <c r="O17" s="12">
        <v>0</v>
      </c>
      <c r="P17" s="12">
        <f t="shared" si="18"/>
        <v>752</v>
      </c>
      <c r="Q17" s="12">
        <f>'APP F2 SCHEDULE'!Q17+'APP F3 SCHEDULE'!Q17</f>
        <v>285.96</v>
      </c>
      <c r="R17" s="12">
        <f t="shared" si="19"/>
        <v>2383</v>
      </c>
      <c r="S17" s="32">
        <f t="shared" si="20"/>
        <v>3135</v>
      </c>
      <c r="T17" s="122" t="s">
        <v>11</v>
      </c>
      <c r="U17" s="126"/>
      <c r="V17" s="67">
        <f t="shared" si="0"/>
        <v>-166.96000000000004</v>
      </c>
      <c r="W17" s="11">
        <f t="shared" si="0"/>
        <v>0</v>
      </c>
      <c r="X17" s="12">
        <f t="shared" si="5"/>
        <v>-166.96000000000004</v>
      </c>
      <c r="Y17" s="11">
        <f t="shared" si="1"/>
        <v>-20</v>
      </c>
      <c r="Z17" s="12">
        <f t="shared" si="21"/>
        <v>-20</v>
      </c>
      <c r="AA17" s="11">
        <f t="shared" si="2"/>
        <v>166.95999999999998</v>
      </c>
      <c r="AB17" s="12">
        <f t="shared" si="22"/>
        <v>0</v>
      </c>
      <c r="AC17" s="32">
        <f t="shared" si="23"/>
        <v>-20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286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8"/>
      <c r="BA17" s="134" t="s">
        <v>11</v>
      </c>
      <c r="BB17" s="123"/>
      <c r="BC17" s="142">
        <f>'APP F2 SCHEDULE'!BC17+'APP F3 SCHEDULE'!BC17</f>
        <v>94</v>
      </c>
      <c r="BD17" s="86">
        <f>'APP F2 SCHEDULE'!BD17+'APP F3 SCHEDULE'!BD17</f>
        <v>91</v>
      </c>
      <c r="BE17" s="145">
        <f t="shared" si="6"/>
        <v>-3</v>
      </c>
      <c r="BF17" s="149"/>
      <c r="BG17" s="89">
        <f>'APP F2 SCHEDULE'!BG17+'APP F3 SCHEDULE'!BG17</f>
        <v>76.9826219178082</v>
      </c>
      <c r="BH17" s="140">
        <f t="shared" si="7"/>
        <v>-14.017378082191797</v>
      </c>
      <c r="BI17" s="246">
        <f t="shared" si="8"/>
        <v>-17.017378082191797</v>
      </c>
      <c r="BJ17" s="185"/>
      <c r="BK17" s="277"/>
      <c r="BL17" s="278"/>
      <c r="BM17" s="134" t="s">
        <v>11</v>
      </c>
      <c r="BN17" s="123"/>
      <c r="BO17" s="286"/>
      <c r="BP17" s="289"/>
      <c r="BQ17" s="289"/>
      <c r="BR17" s="288"/>
      <c r="BS17" s="286"/>
      <c r="BT17" s="288"/>
      <c r="BU17" s="369"/>
      <c r="BV17" s="370"/>
      <c r="BW17" s="370"/>
      <c r="BX17" s="370"/>
      <c r="BY17" s="371"/>
      <c r="BZ17" s="134" t="s">
        <v>11</v>
      </c>
      <c r="CA17" s="123"/>
      <c r="CB17" s="221">
        <f t="shared" si="9"/>
        <v>91</v>
      </c>
      <c r="CC17" s="190">
        <f t="shared" si="10"/>
        <v>-14.017378082191797</v>
      </c>
      <c r="CD17" s="194"/>
      <c r="CE17" s="194"/>
      <c r="CF17" s="86"/>
      <c r="CG17" s="139"/>
      <c r="CH17" s="202">
        <f t="shared" si="11"/>
        <v>-14.017378082191797</v>
      </c>
      <c r="CI17" s="89">
        <f>'APP F2 SCHEDULE'!BP17+'APP F3 SCHEDULE'!BP17</f>
        <v>0</v>
      </c>
      <c r="CJ17" s="86"/>
      <c r="CK17" s="194">
        <f>'APP F2 SCHEDULE'!BR17+'APP F3 SCHEDULE'!BR17</f>
        <v>2.377808219178082</v>
      </c>
      <c r="CL17" s="194"/>
      <c r="CM17" s="86"/>
      <c r="CN17" s="86"/>
      <c r="CO17" s="101">
        <f t="shared" si="17"/>
        <v>2.377808219178082</v>
      </c>
      <c r="CP17" s="209">
        <f t="shared" si="12"/>
        <v>-11.639569863013715</v>
      </c>
      <c r="CQ17" s="211">
        <f t="shared" si="13"/>
        <v>79.36043013698628</v>
      </c>
    </row>
    <row r="18" spans="1:95" ht="12.75">
      <c r="A18" s="122" t="s">
        <v>12</v>
      </c>
      <c r="B18" s="4"/>
      <c r="C18" s="67">
        <f>'APP F2 SCHEDULE'!C18+'APP F3 SCHEDULE'!C18</f>
        <v>2071</v>
      </c>
      <c r="D18" s="12">
        <f>'APP F2 SCHEDULE'!D18+'APP F3 SCHEDULE'!D18</f>
        <v>633</v>
      </c>
      <c r="E18" s="12">
        <f t="shared" si="3"/>
        <v>2704</v>
      </c>
      <c r="F18" s="12">
        <f>'APP F2 SCHEDULE'!F18+'APP F3 SCHEDULE'!F18</f>
        <v>34</v>
      </c>
      <c r="G18" s="12">
        <f t="shared" si="15"/>
        <v>667</v>
      </c>
      <c r="H18" s="12">
        <f>'APP F2 SCHEDULE'!H18+'APP F3 SCHEDULE'!H18</f>
        <v>299</v>
      </c>
      <c r="I18" s="12">
        <f t="shared" si="16"/>
        <v>2370</v>
      </c>
      <c r="J18" s="32">
        <f t="shared" si="14"/>
        <v>3037</v>
      </c>
      <c r="K18" s="118"/>
      <c r="L18" s="67">
        <f>'APP F2 SCHEDULE'!L18+'APP F3 SCHEDULE'!L18</f>
        <v>1303.5</v>
      </c>
      <c r="M18" s="12">
        <f>'APP F2 SCHEDULE'!M18+'APP F3 SCHEDULE'!M18</f>
        <v>633</v>
      </c>
      <c r="N18" s="12">
        <f t="shared" si="4"/>
        <v>1936.5</v>
      </c>
      <c r="O18" s="12">
        <v>0</v>
      </c>
      <c r="P18" s="12">
        <f t="shared" si="18"/>
        <v>633</v>
      </c>
      <c r="Q18" s="12">
        <f>'APP F2 SCHEDULE'!Q18+'APP F3 SCHEDULE'!Q18</f>
        <v>1066.5</v>
      </c>
      <c r="R18" s="12">
        <f t="shared" si="19"/>
        <v>2370</v>
      </c>
      <c r="S18" s="32">
        <f t="shared" si="20"/>
        <v>3003</v>
      </c>
      <c r="T18" s="122" t="s">
        <v>12</v>
      </c>
      <c r="U18" s="126"/>
      <c r="V18" s="67">
        <f t="shared" si="0"/>
        <v>-767.5</v>
      </c>
      <c r="W18" s="11">
        <f t="shared" si="0"/>
        <v>0</v>
      </c>
      <c r="X18" s="12">
        <f t="shared" si="5"/>
        <v>-767.5</v>
      </c>
      <c r="Y18" s="11">
        <f t="shared" si="1"/>
        <v>-34</v>
      </c>
      <c r="Z18" s="12">
        <f t="shared" si="21"/>
        <v>-34</v>
      </c>
      <c r="AA18" s="11">
        <f t="shared" si="2"/>
        <v>767.5</v>
      </c>
      <c r="AB18" s="12">
        <f t="shared" si="22"/>
        <v>0</v>
      </c>
      <c r="AC18" s="32">
        <f t="shared" si="23"/>
        <v>-34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286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8"/>
      <c r="BA18" s="134" t="s">
        <v>12</v>
      </c>
      <c r="BB18" s="123"/>
      <c r="BC18" s="142">
        <f>'APP F2 SCHEDULE'!BC18+'APP F3 SCHEDULE'!BC18</f>
        <v>91</v>
      </c>
      <c r="BD18" s="86">
        <f>'APP F2 SCHEDULE'!BD18+'APP F3 SCHEDULE'!BD18</f>
        <v>69</v>
      </c>
      <c r="BE18" s="145">
        <f t="shared" si="6"/>
        <v>-22</v>
      </c>
      <c r="BF18" s="149"/>
      <c r="BG18" s="89">
        <f>'APP F2 SCHEDULE'!BG18+'APP F3 SCHEDULE'!BG18</f>
        <v>59</v>
      </c>
      <c r="BH18" s="140">
        <f>BG18-BD18</f>
        <v>-10</v>
      </c>
      <c r="BI18" s="246">
        <f>BG18-BC18</f>
        <v>-32</v>
      </c>
      <c r="BJ18" s="185"/>
      <c r="BK18" s="277"/>
      <c r="BL18" s="278"/>
      <c r="BM18" s="134" t="s">
        <v>12</v>
      </c>
      <c r="BN18" s="123"/>
      <c r="BO18" s="286"/>
      <c r="BP18" s="289"/>
      <c r="BQ18" s="289"/>
      <c r="BR18" s="288"/>
      <c r="BS18" s="286"/>
      <c r="BT18" s="288"/>
      <c r="BU18" s="369"/>
      <c r="BV18" s="370"/>
      <c r="BW18" s="370"/>
      <c r="BX18" s="370"/>
      <c r="BY18" s="371"/>
      <c r="BZ18" s="134" t="s">
        <v>12</v>
      </c>
      <c r="CA18" s="123"/>
      <c r="CB18" s="221">
        <f t="shared" si="9"/>
        <v>69</v>
      </c>
      <c r="CC18" s="190">
        <f t="shared" si="10"/>
        <v>-10</v>
      </c>
      <c r="CD18" s="194"/>
      <c r="CE18" s="194"/>
      <c r="CF18" s="86"/>
      <c r="CG18" s="198"/>
      <c r="CH18" s="202">
        <f t="shared" si="11"/>
        <v>-10</v>
      </c>
      <c r="CI18" s="89">
        <f>'APP F2 SCHEDULE'!BP18+'APP F3 SCHEDULE'!BP18</f>
        <v>0</v>
      </c>
      <c r="CJ18" s="86"/>
      <c r="CK18" s="194">
        <f>'APP F2 SCHEDULE'!BR18+'APP F3 SCHEDULE'!BR18</f>
        <v>0.5030821917808219</v>
      </c>
      <c r="CL18" s="194"/>
      <c r="CM18" s="86"/>
      <c r="CN18" s="86"/>
      <c r="CO18" s="101">
        <f t="shared" si="17"/>
        <v>0.5030821917808219</v>
      </c>
      <c r="CP18" s="209">
        <f t="shared" si="12"/>
        <v>-9.496917808219179</v>
      </c>
      <c r="CQ18" s="211">
        <f t="shared" si="13"/>
        <v>59.50308219178082</v>
      </c>
    </row>
    <row r="19" spans="1:95" ht="13.5" thickBot="1">
      <c r="A19" s="122" t="s">
        <v>13</v>
      </c>
      <c r="B19" s="4"/>
      <c r="C19" s="67">
        <f>'APP F2 SCHEDULE'!C19+'APP F3 SCHEDULE'!C19</f>
        <v>2060</v>
      </c>
      <c r="D19" s="12">
        <f>'APP F2 SCHEDULE'!D19+'APP F3 SCHEDULE'!D19</f>
        <v>43748</v>
      </c>
      <c r="E19" s="12">
        <f t="shared" si="3"/>
        <v>45808</v>
      </c>
      <c r="F19" s="12">
        <f>'APP F2 SCHEDULE'!F19+'APP F3 SCHEDULE'!F19</f>
        <v>8723</v>
      </c>
      <c r="G19" s="12">
        <f t="shared" si="15"/>
        <v>52471</v>
      </c>
      <c r="H19" s="12">
        <f>'APP F2 SCHEDULE'!H19+'APP F3 SCHEDULE'!H19</f>
        <v>5160</v>
      </c>
      <c r="I19" s="12">
        <f t="shared" si="16"/>
        <v>7220</v>
      </c>
      <c r="J19" s="32">
        <f t="shared" si="14"/>
        <v>59691</v>
      </c>
      <c r="K19" s="118"/>
      <c r="L19" s="67">
        <f>'APP F2 SCHEDULE'!L19+'APP F3 SCHEDULE'!L19</f>
        <v>1047.23</v>
      </c>
      <c r="M19" s="12">
        <f>'APP F2 SCHEDULE'!M19+'APP F3 SCHEDULE'!M19</f>
        <v>43748</v>
      </c>
      <c r="N19" s="12">
        <f t="shared" si="4"/>
        <v>44795.23</v>
      </c>
      <c r="O19" s="12">
        <v>0</v>
      </c>
      <c r="P19" s="12">
        <f t="shared" si="18"/>
        <v>43748</v>
      </c>
      <c r="Q19" s="12">
        <f>'APP F2 SCHEDULE'!Q19+'APP F3 SCHEDULE'!Q19</f>
        <v>6172.77</v>
      </c>
      <c r="R19" s="12">
        <f t="shared" si="19"/>
        <v>7220</v>
      </c>
      <c r="S19" s="32">
        <f t="shared" si="20"/>
        <v>50968</v>
      </c>
      <c r="T19" s="122" t="s">
        <v>13</v>
      </c>
      <c r="U19" s="126"/>
      <c r="V19" s="67">
        <f t="shared" si="0"/>
        <v>-1012.77</v>
      </c>
      <c r="W19" s="11">
        <f t="shared" si="0"/>
        <v>0</v>
      </c>
      <c r="X19" s="12">
        <f t="shared" si="5"/>
        <v>-1012.77</v>
      </c>
      <c r="Y19" s="11">
        <f t="shared" si="1"/>
        <v>-8723</v>
      </c>
      <c r="Z19" s="12">
        <f t="shared" si="21"/>
        <v>-8723</v>
      </c>
      <c r="AA19" s="11">
        <f t="shared" si="2"/>
        <v>1012.7700000000004</v>
      </c>
      <c r="AB19" s="12">
        <f t="shared" si="22"/>
        <v>0</v>
      </c>
      <c r="AC19" s="32">
        <f t="shared" si="23"/>
        <v>-8723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286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8"/>
      <c r="BA19" s="134" t="s">
        <v>13</v>
      </c>
      <c r="BB19" s="123"/>
      <c r="BC19" s="142">
        <f>'APP F2 SCHEDULE'!BC19+'APP F3 SCHEDULE'!BC19</f>
        <v>736</v>
      </c>
      <c r="BD19" s="86">
        <f>'APP F2 SCHEDULE'!BD19+'APP F3 SCHEDULE'!BD19</f>
        <v>727</v>
      </c>
      <c r="BE19" s="145">
        <f t="shared" si="6"/>
        <v>-9</v>
      </c>
      <c r="BF19" s="149"/>
      <c r="BG19" s="89">
        <f>'APP F2 SCHEDULE'!BG19+'APP F3 SCHEDULE'!BG19</f>
        <v>662.4287793934509</v>
      </c>
      <c r="BH19" s="86">
        <f t="shared" si="7"/>
        <v>-64.5712206065491</v>
      </c>
      <c r="BI19" s="243">
        <f t="shared" si="8"/>
        <v>-73.5712206065491</v>
      </c>
      <c r="BJ19" s="185"/>
      <c r="BK19" s="277"/>
      <c r="BL19" s="278"/>
      <c r="BM19" s="134" t="s">
        <v>13</v>
      </c>
      <c r="BN19" s="123"/>
      <c r="BO19" s="286"/>
      <c r="BP19" s="289"/>
      <c r="BQ19" s="289"/>
      <c r="BR19" s="288"/>
      <c r="BS19" s="286"/>
      <c r="BT19" s="288"/>
      <c r="BU19" s="369"/>
      <c r="BV19" s="370"/>
      <c r="BW19" s="370"/>
      <c r="BX19" s="370"/>
      <c r="BY19" s="371"/>
      <c r="BZ19" s="134" t="s">
        <v>13</v>
      </c>
      <c r="CA19" s="123"/>
      <c r="CB19" s="221">
        <f t="shared" si="9"/>
        <v>727</v>
      </c>
      <c r="CC19" s="190">
        <f t="shared" si="10"/>
        <v>-64.5712206065491</v>
      </c>
      <c r="CD19" s="194"/>
      <c r="CE19" s="194"/>
      <c r="CF19" s="86">
        <v>-208</v>
      </c>
      <c r="CG19" s="139">
        <v>-36</v>
      </c>
      <c r="CH19" s="202">
        <f t="shared" si="11"/>
        <v>-308.5712206065491</v>
      </c>
      <c r="CI19" s="89">
        <f>'APP F2 SCHEDULE'!BP19+'APP F3 SCHEDULE'!BP19</f>
        <v>0</v>
      </c>
      <c r="CJ19" s="86">
        <v>42</v>
      </c>
      <c r="CK19" s="194">
        <f>'APP F2 SCHEDULE'!BR19+'APP F3 SCHEDULE'!BR19</f>
        <v>14.962321075379094</v>
      </c>
      <c r="CL19" s="194"/>
      <c r="CM19" s="86">
        <v>208</v>
      </c>
      <c r="CN19" s="86"/>
      <c r="CO19" s="101">
        <f t="shared" si="17"/>
        <v>264.9623210753791</v>
      </c>
      <c r="CP19" s="209">
        <f t="shared" si="12"/>
        <v>-43.60889953116998</v>
      </c>
      <c r="CQ19" s="211">
        <f t="shared" si="13"/>
        <v>683.39110046883</v>
      </c>
    </row>
    <row r="20" spans="1:95" ht="12.75">
      <c r="A20" s="122" t="s">
        <v>14</v>
      </c>
      <c r="B20" s="4"/>
      <c r="C20" s="67">
        <f>'APP F2 SCHEDULE'!C20+'APP F3 SCHEDULE'!C20</f>
        <v>913</v>
      </c>
      <c r="D20" s="12">
        <f>'APP F2 SCHEDULE'!D20+'APP F3 SCHEDULE'!D20</f>
        <v>499</v>
      </c>
      <c r="E20" s="12">
        <f t="shared" si="3"/>
        <v>1412</v>
      </c>
      <c r="F20" s="12">
        <f>'APP F2 SCHEDULE'!F20+'APP F3 SCHEDULE'!F20</f>
        <v>54</v>
      </c>
      <c r="G20" s="12">
        <f t="shared" si="15"/>
        <v>553</v>
      </c>
      <c r="H20" s="12">
        <f>'APP F2 SCHEDULE'!H20+'APP F3 SCHEDULE'!H20</f>
        <v>4565</v>
      </c>
      <c r="I20" s="12">
        <f t="shared" si="16"/>
        <v>5478</v>
      </c>
      <c r="J20" s="32">
        <f t="shared" si="14"/>
        <v>6031</v>
      </c>
      <c r="K20" s="118"/>
      <c r="L20" s="67">
        <f>'APP F2 SCHEDULE'!L20+'APP F3 SCHEDULE'!L20</f>
        <v>419.82</v>
      </c>
      <c r="M20" s="12">
        <f>'APP F2 SCHEDULE'!M20+'APP F3 SCHEDULE'!M20</f>
        <v>499</v>
      </c>
      <c r="N20" s="12">
        <f t="shared" si="4"/>
        <v>918.8199999999999</v>
      </c>
      <c r="O20" s="12">
        <v>0</v>
      </c>
      <c r="P20" s="12">
        <f t="shared" si="18"/>
        <v>499</v>
      </c>
      <c r="Q20" s="12">
        <f>'APP F2 SCHEDULE'!Q20+'APP F3 SCHEDULE'!Q20</f>
        <v>5058.18</v>
      </c>
      <c r="R20" s="12">
        <f t="shared" si="19"/>
        <v>5478</v>
      </c>
      <c r="S20" s="32">
        <f t="shared" si="20"/>
        <v>5977</v>
      </c>
      <c r="T20" s="122" t="s">
        <v>14</v>
      </c>
      <c r="U20" s="126"/>
      <c r="V20" s="67">
        <f t="shared" si="0"/>
        <v>-493.18</v>
      </c>
      <c r="W20" s="11">
        <f t="shared" si="0"/>
        <v>0</v>
      </c>
      <c r="X20" s="12">
        <f t="shared" si="5"/>
        <v>-493.18</v>
      </c>
      <c r="Y20" s="11">
        <f t="shared" si="1"/>
        <v>-54</v>
      </c>
      <c r="Z20" s="12">
        <f t="shared" si="21"/>
        <v>-54</v>
      </c>
      <c r="AA20" s="11">
        <f t="shared" si="2"/>
        <v>493.1800000000003</v>
      </c>
      <c r="AB20" s="12">
        <f t="shared" si="22"/>
        <v>0</v>
      </c>
      <c r="AC20" s="32">
        <f t="shared" si="23"/>
        <v>-54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286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8"/>
      <c r="BA20" s="134" t="s">
        <v>14</v>
      </c>
      <c r="BB20" s="123"/>
      <c r="BC20" s="142">
        <f>'APP F2 SCHEDULE'!BC20+'APP F3 SCHEDULE'!BC20</f>
        <v>46</v>
      </c>
      <c r="BD20" s="86">
        <f>'APP F2 SCHEDULE'!BD20+'APP F3 SCHEDULE'!BD20</f>
        <v>57</v>
      </c>
      <c r="BE20" s="145">
        <f t="shared" si="6"/>
        <v>11</v>
      </c>
      <c r="BF20" s="149"/>
      <c r="BG20" s="89">
        <f>'APP F2 SCHEDULE'!BG20+'APP F3 SCHEDULE'!BG20</f>
        <v>27.298868285309403</v>
      </c>
      <c r="BH20" s="86">
        <f t="shared" si="7"/>
        <v>-29.701131714690597</v>
      </c>
      <c r="BI20" s="243">
        <f t="shared" si="8"/>
        <v>-18.701131714690597</v>
      </c>
      <c r="BJ20" s="185"/>
      <c r="BK20" s="277"/>
      <c r="BL20" s="278"/>
      <c r="BM20" s="134" t="s">
        <v>14</v>
      </c>
      <c r="BN20" s="123"/>
      <c r="BO20" s="286"/>
      <c r="BP20" s="289"/>
      <c r="BQ20" s="289"/>
      <c r="BR20" s="288"/>
      <c r="BS20" s="286"/>
      <c r="BT20" s="288"/>
      <c r="BU20" s="369"/>
      <c r="BV20" s="370"/>
      <c r="BW20" s="370"/>
      <c r="BX20" s="370"/>
      <c r="BY20" s="371"/>
      <c r="BZ20" s="134" t="s">
        <v>14</v>
      </c>
      <c r="CA20" s="123"/>
      <c r="CB20" s="221">
        <f t="shared" si="9"/>
        <v>57</v>
      </c>
      <c r="CC20" s="190">
        <f t="shared" si="10"/>
        <v>-29.701131714690597</v>
      </c>
      <c r="CD20" s="194"/>
      <c r="CE20" s="194"/>
      <c r="CF20" s="86"/>
      <c r="CG20" s="139"/>
      <c r="CH20" s="202">
        <f t="shared" si="11"/>
        <v>-29.701131714690597</v>
      </c>
      <c r="CI20" s="89">
        <f>'APP F2 SCHEDULE'!BP20+'APP F3 SCHEDULE'!BP20</f>
        <v>0</v>
      </c>
      <c r="CJ20" s="86"/>
      <c r="CK20" s="194">
        <f>'APP F2 SCHEDULE'!BR20+'APP F3 SCHEDULE'!BR20</f>
        <v>0.7258283734844906</v>
      </c>
      <c r="CL20" s="194"/>
      <c r="CM20" s="86"/>
      <c r="CN20" s="86"/>
      <c r="CO20" s="101">
        <f t="shared" si="17"/>
        <v>0.7258283734844906</v>
      </c>
      <c r="CP20" s="209">
        <f t="shared" si="12"/>
        <v>-28.975303341206107</v>
      </c>
      <c r="CQ20" s="211">
        <f t="shared" si="13"/>
        <v>28.024696658793893</v>
      </c>
    </row>
    <row r="21" spans="1:95" ht="12.75">
      <c r="A21" s="122" t="s">
        <v>15</v>
      </c>
      <c r="B21" s="4"/>
      <c r="C21" s="67">
        <f>'APP F2 SCHEDULE'!C21+'APP F3 SCHEDULE'!C21</f>
        <v>1980</v>
      </c>
      <c r="D21" s="12">
        <f>'APP F2 SCHEDULE'!D21+'APP F3 SCHEDULE'!D21</f>
        <v>2920</v>
      </c>
      <c r="E21" s="12">
        <f t="shared" si="3"/>
        <v>4900</v>
      </c>
      <c r="F21" s="12">
        <f>'APP F2 SCHEDULE'!F21+'APP F3 SCHEDULE'!F21</f>
        <v>113</v>
      </c>
      <c r="G21" s="12">
        <f t="shared" si="15"/>
        <v>3033</v>
      </c>
      <c r="H21" s="12">
        <f>'APP F2 SCHEDULE'!H21+'APP F3 SCHEDULE'!H21</f>
        <v>3097</v>
      </c>
      <c r="I21" s="12">
        <f t="shared" si="16"/>
        <v>5077</v>
      </c>
      <c r="J21" s="32">
        <f t="shared" si="14"/>
        <v>8110</v>
      </c>
      <c r="K21" s="118"/>
      <c r="L21" s="67">
        <f>'APP F2 SCHEDULE'!L21+'APP F3 SCHEDULE'!L21</f>
        <v>1675.41</v>
      </c>
      <c r="M21" s="12">
        <f>'APP F2 SCHEDULE'!M21+'APP F3 SCHEDULE'!M21</f>
        <v>2920</v>
      </c>
      <c r="N21" s="12">
        <f t="shared" si="4"/>
        <v>4595.41</v>
      </c>
      <c r="O21" s="12">
        <v>0</v>
      </c>
      <c r="P21" s="12">
        <f t="shared" si="18"/>
        <v>2920</v>
      </c>
      <c r="Q21" s="12">
        <f>'APP F2 SCHEDULE'!Q21+'APP F3 SCHEDULE'!Q21</f>
        <v>3401.59</v>
      </c>
      <c r="R21" s="12">
        <f t="shared" si="19"/>
        <v>5077</v>
      </c>
      <c r="S21" s="32">
        <f t="shared" si="20"/>
        <v>7997</v>
      </c>
      <c r="T21" s="122" t="s">
        <v>15</v>
      </c>
      <c r="U21" s="126"/>
      <c r="V21" s="67">
        <f t="shared" si="0"/>
        <v>-304.5899999999999</v>
      </c>
      <c r="W21" s="11">
        <f t="shared" si="0"/>
        <v>0</v>
      </c>
      <c r="X21" s="12">
        <f t="shared" si="5"/>
        <v>-304.5899999999999</v>
      </c>
      <c r="Y21" s="11">
        <f t="shared" si="1"/>
        <v>-113</v>
      </c>
      <c r="Z21" s="12">
        <f t="shared" si="21"/>
        <v>-113</v>
      </c>
      <c r="AA21" s="11">
        <f t="shared" si="2"/>
        <v>304.59000000000015</v>
      </c>
      <c r="AB21" s="12">
        <f t="shared" si="22"/>
        <v>0</v>
      </c>
      <c r="AC21" s="32">
        <f t="shared" si="23"/>
        <v>-113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286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34" t="s">
        <v>15</v>
      </c>
      <c r="BB21" s="123"/>
      <c r="BC21" s="142">
        <f>'APP F2 SCHEDULE'!BC21+'APP F3 SCHEDULE'!BC21</f>
        <v>76</v>
      </c>
      <c r="BD21" s="86">
        <f>'APP F2 SCHEDULE'!BD21+'APP F3 SCHEDULE'!BD21</f>
        <v>70</v>
      </c>
      <c r="BE21" s="145">
        <f t="shared" si="6"/>
        <v>-6</v>
      </c>
      <c r="BF21" s="149"/>
      <c r="BG21" s="89">
        <f>'APP F2 SCHEDULE'!BG21+'APP F3 SCHEDULE'!BG21</f>
        <v>55.65424937733499</v>
      </c>
      <c r="BH21" s="86">
        <f t="shared" si="7"/>
        <v>-14.345750622665008</v>
      </c>
      <c r="BI21" s="243">
        <f t="shared" si="8"/>
        <v>-20.345750622665008</v>
      </c>
      <c r="BJ21" s="185"/>
      <c r="BK21" s="277"/>
      <c r="BL21" s="278"/>
      <c r="BM21" s="134" t="s">
        <v>15</v>
      </c>
      <c r="BN21" s="123"/>
      <c r="BO21" s="286"/>
      <c r="BP21" s="289"/>
      <c r="BQ21" s="289"/>
      <c r="BR21" s="288"/>
      <c r="BS21" s="286"/>
      <c r="BT21" s="288"/>
      <c r="BU21" s="369"/>
      <c r="BV21" s="370"/>
      <c r="BW21" s="370"/>
      <c r="BX21" s="370"/>
      <c r="BY21" s="371"/>
      <c r="BZ21" s="134" t="s">
        <v>15</v>
      </c>
      <c r="CA21" s="123"/>
      <c r="CB21" s="221">
        <f t="shared" si="9"/>
        <v>70</v>
      </c>
      <c r="CC21" s="190">
        <f t="shared" si="10"/>
        <v>-14.345750622665008</v>
      </c>
      <c r="CD21" s="194"/>
      <c r="CE21" s="194"/>
      <c r="CF21" s="86"/>
      <c r="CG21" s="139"/>
      <c r="CH21" s="202">
        <f t="shared" si="11"/>
        <v>-14.345750622665008</v>
      </c>
      <c r="CI21" s="89">
        <f>'APP F2 SCHEDULE'!BP21+'APP F3 SCHEDULE'!BP21</f>
        <v>1.017310087173101</v>
      </c>
      <c r="CJ21" s="86"/>
      <c r="CK21" s="194">
        <f>'APP F2 SCHEDULE'!BR21+'APP F3 SCHEDULE'!BR21</f>
        <v>2.167839352428394</v>
      </c>
      <c r="CL21" s="194"/>
      <c r="CM21" s="86"/>
      <c r="CN21" s="86"/>
      <c r="CO21" s="101">
        <f t="shared" si="17"/>
        <v>3.1851494396014948</v>
      </c>
      <c r="CP21" s="209">
        <f t="shared" si="12"/>
        <v>-11.160601183063513</v>
      </c>
      <c r="CQ21" s="211">
        <f t="shared" si="13"/>
        <v>58.83939881693649</v>
      </c>
    </row>
    <row r="22" spans="1:95" ht="12.75">
      <c r="A22" s="122" t="s">
        <v>16</v>
      </c>
      <c r="B22" s="4"/>
      <c r="C22" s="67">
        <f>'APP F2 SCHEDULE'!C22+'APP F3 SCHEDULE'!C22</f>
        <v>474</v>
      </c>
      <c r="D22" s="12">
        <f>'APP F2 SCHEDULE'!D22+'APP F3 SCHEDULE'!D22</f>
        <v>111</v>
      </c>
      <c r="E22" s="12">
        <f t="shared" si="3"/>
        <v>585</v>
      </c>
      <c r="F22" s="12">
        <f>'APP F2 SCHEDULE'!F22+'APP F3 SCHEDULE'!F22</f>
        <v>0</v>
      </c>
      <c r="G22" s="12">
        <f t="shared" si="15"/>
        <v>111</v>
      </c>
      <c r="H22" s="12">
        <f>'APP F2 SCHEDULE'!H22+'APP F3 SCHEDULE'!H22</f>
        <v>10</v>
      </c>
      <c r="I22" s="12">
        <f t="shared" si="16"/>
        <v>484</v>
      </c>
      <c r="J22" s="32">
        <f t="shared" si="14"/>
        <v>595</v>
      </c>
      <c r="K22" s="118"/>
      <c r="L22" s="67">
        <f>'APP F2 SCHEDULE'!L22+'APP F3 SCHEDULE'!L22</f>
        <v>74.42</v>
      </c>
      <c r="M22" s="12">
        <f>'APP F2 SCHEDULE'!M22+'APP F3 SCHEDULE'!M22</f>
        <v>111</v>
      </c>
      <c r="N22" s="12">
        <f t="shared" si="4"/>
        <v>185.42000000000002</v>
      </c>
      <c r="O22" s="12">
        <v>0</v>
      </c>
      <c r="P22" s="12">
        <f t="shared" si="18"/>
        <v>111</v>
      </c>
      <c r="Q22" s="12">
        <f>'APP F2 SCHEDULE'!Q22+'APP F3 SCHEDULE'!Q22</f>
        <v>409.58</v>
      </c>
      <c r="R22" s="12">
        <f t="shared" si="19"/>
        <v>484</v>
      </c>
      <c r="S22" s="32">
        <f t="shared" si="20"/>
        <v>595</v>
      </c>
      <c r="T22" s="122" t="s">
        <v>16</v>
      </c>
      <c r="U22" s="126"/>
      <c r="V22" s="67">
        <f t="shared" si="0"/>
        <v>-399.58</v>
      </c>
      <c r="W22" s="11">
        <f t="shared" si="0"/>
        <v>0</v>
      </c>
      <c r="X22" s="12">
        <f t="shared" si="5"/>
        <v>-399.58</v>
      </c>
      <c r="Y22" s="11">
        <f t="shared" si="1"/>
        <v>0</v>
      </c>
      <c r="Z22" s="12">
        <f t="shared" si="21"/>
        <v>0</v>
      </c>
      <c r="AA22" s="11">
        <f t="shared" si="2"/>
        <v>399.58</v>
      </c>
      <c r="AB22" s="12">
        <f t="shared" si="22"/>
        <v>0</v>
      </c>
      <c r="AC22" s="32">
        <f t="shared" si="23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286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8"/>
      <c r="BA22" s="134" t="s">
        <v>16</v>
      </c>
      <c r="BB22" s="123"/>
      <c r="BC22" s="142">
        <f>'APP F2 SCHEDULE'!BC22+'APP F3 SCHEDULE'!BC22</f>
        <v>25</v>
      </c>
      <c r="BD22" s="86">
        <f>'APP F2 SCHEDULE'!BD22+'APP F3 SCHEDULE'!BD22</f>
        <v>21</v>
      </c>
      <c r="BE22" s="145">
        <f t="shared" si="6"/>
        <v>-4</v>
      </c>
      <c r="BF22" s="149"/>
      <c r="BG22" s="89">
        <f>'APP F2 SCHEDULE'!BG22+'APP F3 SCHEDULE'!BG22</f>
        <v>6.578014504431911</v>
      </c>
      <c r="BH22" s="86">
        <f t="shared" si="7"/>
        <v>-14.421985495568089</v>
      </c>
      <c r="BI22" s="243">
        <f t="shared" si="8"/>
        <v>-18.421985495568087</v>
      </c>
      <c r="BJ22" s="185"/>
      <c r="BK22" s="277"/>
      <c r="BL22" s="278"/>
      <c r="BM22" s="134" t="s">
        <v>16</v>
      </c>
      <c r="BN22" s="123"/>
      <c r="BO22" s="286"/>
      <c r="BP22" s="289"/>
      <c r="BQ22" s="289"/>
      <c r="BR22" s="288"/>
      <c r="BS22" s="286"/>
      <c r="BT22" s="288"/>
      <c r="BU22" s="369"/>
      <c r="BV22" s="370"/>
      <c r="BW22" s="370"/>
      <c r="BX22" s="370"/>
      <c r="BY22" s="371"/>
      <c r="BZ22" s="134" t="s">
        <v>16</v>
      </c>
      <c r="CA22" s="123"/>
      <c r="CB22" s="221">
        <f t="shared" si="9"/>
        <v>21</v>
      </c>
      <c r="CC22" s="190">
        <f t="shared" si="10"/>
        <v>-14.421985495568089</v>
      </c>
      <c r="CD22" s="194"/>
      <c r="CE22" s="194"/>
      <c r="CF22" s="86"/>
      <c r="CG22" s="139"/>
      <c r="CH22" s="202">
        <f t="shared" si="11"/>
        <v>-14.421985495568089</v>
      </c>
      <c r="CI22" s="89">
        <f>'APP F2 SCHEDULE'!BP22+'APP F3 SCHEDULE'!BP22</f>
        <v>0</v>
      </c>
      <c r="CJ22" s="86"/>
      <c r="CK22" s="194">
        <f>'APP F2 SCHEDULE'!BR22+'APP F3 SCHEDULE'!BR22</f>
        <v>0.07065269943593877</v>
      </c>
      <c r="CL22" s="194"/>
      <c r="CM22" s="86"/>
      <c r="CN22" s="86"/>
      <c r="CO22" s="101">
        <f t="shared" si="17"/>
        <v>0.07065269943593877</v>
      </c>
      <c r="CP22" s="209">
        <f t="shared" si="12"/>
        <v>-14.35133279613215</v>
      </c>
      <c r="CQ22" s="211">
        <f t="shared" si="13"/>
        <v>6.64866720386785</v>
      </c>
    </row>
    <row r="23" spans="1:95" ht="12.75">
      <c r="A23" s="122" t="s">
        <v>17</v>
      </c>
      <c r="B23" s="4"/>
      <c r="C23" s="67">
        <f>'APP F2 SCHEDULE'!C23+'APP F3 SCHEDULE'!C23</f>
        <v>1165</v>
      </c>
      <c r="D23" s="12">
        <f>'APP F2 SCHEDULE'!D23+'APP F3 SCHEDULE'!D23</f>
        <v>2616</v>
      </c>
      <c r="E23" s="12">
        <f t="shared" si="3"/>
        <v>3781</v>
      </c>
      <c r="F23" s="12">
        <f>'APP F2 SCHEDULE'!F23+'APP F3 SCHEDULE'!F23</f>
        <v>366</v>
      </c>
      <c r="G23" s="12">
        <f t="shared" si="15"/>
        <v>2982</v>
      </c>
      <c r="H23" s="12">
        <f>'APP F2 SCHEDULE'!H23+'APP F3 SCHEDULE'!H23</f>
        <v>1165</v>
      </c>
      <c r="I23" s="12">
        <f t="shared" si="16"/>
        <v>2330</v>
      </c>
      <c r="J23" s="32">
        <f t="shared" si="14"/>
        <v>5312</v>
      </c>
      <c r="K23" s="118"/>
      <c r="L23" s="67">
        <f>'APP F2 SCHEDULE'!L23+'APP F3 SCHEDULE'!L23</f>
        <v>815.5</v>
      </c>
      <c r="M23" s="12">
        <f>'APP F2 SCHEDULE'!M23+'APP F3 SCHEDULE'!M23</f>
        <v>2616</v>
      </c>
      <c r="N23" s="12">
        <f t="shared" si="4"/>
        <v>3431.5</v>
      </c>
      <c r="O23" s="12">
        <v>0</v>
      </c>
      <c r="P23" s="12">
        <f t="shared" si="18"/>
        <v>2616</v>
      </c>
      <c r="Q23" s="12">
        <f>'APP F2 SCHEDULE'!Q23+'APP F3 SCHEDULE'!Q23</f>
        <v>1514.5</v>
      </c>
      <c r="R23" s="12">
        <f t="shared" si="19"/>
        <v>2330</v>
      </c>
      <c r="S23" s="32">
        <f t="shared" si="20"/>
        <v>4946</v>
      </c>
      <c r="T23" s="122" t="s">
        <v>17</v>
      </c>
      <c r="U23" s="126"/>
      <c r="V23" s="67">
        <f t="shared" si="0"/>
        <v>-349.5</v>
      </c>
      <c r="W23" s="11">
        <f t="shared" si="0"/>
        <v>0</v>
      </c>
      <c r="X23" s="12">
        <f t="shared" si="5"/>
        <v>-349.5</v>
      </c>
      <c r="Y23" s="11">
        <f t="shared" si="1"/>
        <v>-366</v>
      </c>
      <c r="Z23" s="12">
        <f t="shared" si="21"/>
        <v>-366</v>
      </c>
      <c r="AA23" s="11">
        <f t="shared" si="2"/>
        <v>349.5</v>
      </c>
      <c r="AB23" s="12">
        <f t="shared" si="22"/>
        <v>0</v>
      </c>
      <c r="AC23" s="32">
        <f t="shared" si="23"/>
        <v>-366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286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8"/>
      <c r="BA23" s="134" t="s">
        <v>17</v>
      </c>
      <c r="BB23" s="123"/>
      <c r="BC23" s="142">
        <f>'APP F2 SCHEDULE'!BC23+'APP F3 SCHEDULE'!BC23</f>
        <v>84</v>
      </c>
      <c r="BD23" s="86">
        <f>'APP F2 SCHEDULE'!BD23+'APP F3 SCHEDULE'!BD23</f>
        <v>99</v>
      </c>
      <c r="BE23" s="145">
        <f t="shared" si="6"/>
        <v>15</v>
      </c>
      <c r="BF23" s="149"/>
      <c r="BG23" s="89">
        <f>'APP F2 SCHEDULE'!BG23+'APP F3 SCHEDULE'!BG23</f>
        <v>71.00799355358582</v>
      </c>
      <c r="BH23" s="86">
        <f t="shared" si="7"/>
        <v>-27.99200644641418</v>
      </c>
      <c r="BI23" s="243">
        <f t="shared" si="8"/>
        <v>-12.99200644641418</v>
      </c>
      <c r="BJ23" s="185"/>
      <c r="BK23" s="277"/>
      <c r="BL23" s="278"/>
      <c r="BM23" s="134" t="s">
        <v>17</v>
      </c>
      <c r="BN23" s="123"/>
      <c r="BO23" s="286"/>
      <c r="BP23" s="289"/>
      <c r="BQ23" s="289"/>
      <c r="BR23" s="288"/>
      <c r="BS23" s="286"/>
      <c r="BT23" s="288"/>
      <c r="BU23" s="369"/>
      <c r="BV23" s="370"/>
      <c r="BW23" s="370"/>
      <c r="BX23" s="370"/>
      <c r="BY23" s="371"/>
      <c r="BZ23" s="134" t="s">
        <v>17</v>
      </c>
      <c r="CA23" s="123"/>
      <c r="CB23" s="221">
        <f t="shared" si="9"/>
        <v>99</v>
      </c>
      <c r="CC23" s="190">
        <f t="shared" si="10"/>
        <v>-27.99200644641418</v>
      </c>
      <c r="CD23" s="194"/>
      <c r="CE23" s="194"/>
      <c r="CF23" s="86"/>
      <c r="CG23" s="139"/>
      <c r="CH23" s="202">
        <f t="shared" si="11"/>
        <v>-27.99200644641418</v>
      </c>
      <c r="CI23" s="89">
        <f>'APP F2 SCHEDULE'!BP23+'APP F3 SCHEDULE'!BP23</f>
        <v>0</v>
      </c>
      <c r="CJ23" s="86"/>
      <c r="CK23" s="194">
        <f>'APP F2 SCHEDULE'!BR23+'APP F3 SCHEDULE'!BR23</f>
        <v>1.448509266720387</v>
      </c>
      <c r="CL23" s="194"/>
      <c r="CM23" s="86"/>
      <c r="CN23" s="86"/>
      <c r="CO23" s="101">
        <f t="shared" si="17"/>
        <v>1.448509266720387</v>
      </c>
      <c r="CP23" s="209">
        <f t="shared" si="12"/>
        <v>-26.543497179693794</v>
      </c>
      <c r="CQ23" s="211">
        <f t="shared" si="13"/>
        <v>72.45650282030621</v>
      </c>
    </row>
    <row r="24" spans="1:95" ht="12.75">
      <c r="A24" s="122" t="s">
        <v>18</v>
      </c>
      <c r="B24" s="4"/>
      <c r="C24" s="67">
        <f>'APP F2 SCHEDULE'!C24+'APP F3 SCHEDULE'!C24</f>
        <v>46</v>
      </c>
      <c r="D24" s="12">
        <f>'APP F2 SCHEDULE'!D24+'APP F3 SCHEDULE'!D24</f>
        <v>1053</v>
      </c>
      <c r="E24" s="12">
        <f t="shared" si="3"/>
        <v>1099</v>
      </c>
      <c r="F24" s="12">
        <f>'APP F2 SCHEDULE'!F24+'APP F3 SCHEDULE'!F24</f>
        <v>131</v>
      </c>
      <c r="G24" s="12">
        <f t="shared" si="15"/>
        <v>1184</v>
      </c>
      <c r="H24" s="12">
        <f>'APP F2 SCHEDULE'!H24+'APP F3 SCHEDULE'!H24</f>
        <v>1101</v>
      </c>
      <c r="I24" s="12">
        <f t="shared" si="16"/>
        <v>1147</v>
      </c>
      <c r="J24" s="32">
        <f t="shared" si="14"/>
        <v>2331</v>
      </c>
      <c r="K24" s="118"/>
      <c r="L24" s="67">
        <f>'APP F2 SCHEDULE'!L24+'APP F3 SCHEDULE'!L24</f>
        <v>34.41000000000008</v>
      </c>
      <c r="M24" s="12">
        <f>'APP F2 SCHEDULE'!M24+'APP F3 SCHEDULE'!M24</f>
        <v>1053</v>
      </c>
      <c r="N24" s="12">
        <f t="shared" si="4"/>
        <v>1087.41</v>
      </c>
      <c r="O24" s="12">
        <v>0</v>
      </c>
      <c r="P24" s="12">
        <f t="shared" si="18"/>
        <v>1053</v>
      </c>
      <c r="Q24" s="12">
        <f>'APP F2 SCHEDULE'!Q24+'APP F3 SCHEDULE'!Q24</f>
        <v>1112.59</v>
      </c>
      <c r="R24" s="12">
        <f t="shared" si="19"/>
        <v>1147</v>
      </c>
      <c r="S24" s="32">
        <f t="shared" si="20"/>
        <v>2200</v>
      </c>
      <c r="T24" s="122" t="s">
        <v>18</v>
      </c>
      <c r="U24" s="126"/>
      <c r="V24" s="67">
        <f t="shared" si="0"/>
        <v>-11.589999999999918</v>
      </c>
      <c r="W24" s="11">
        <f t="shared" si="0"/>
        <v>0</v>
      </c>
      <c r="X24" s="12">
        <f t="shared" si="5"/>
        <v>-11.589999999999918</v>
      </c>
      <c r="Y24" s="11">
        <f t="shared" si="1"/>
        <v>-131</v>
      </c>
      <c r="Z24" s="12">
        <f t="shared" si="21"/>
        <v>-131</v>
      </c>
      <c r="AA24" s="11">
        <f t="shared" si="2"/>
        <v>11.589999999999918</v>
      </c>
      <c r="AB24" s="12">
        <f t="shared" si="22"/>
        <v>0</v>
      </c>
      <c r="AC24" s="32">
        <f t="shared" si="23"/>
        <v>-131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286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8"/>
      <c r="BA24" s="134" t="s">
        <v>18</v>
      </c>
      <c r="BB24" s="123"/>
      <c r="BC24" s="142">
        <f>'APP F2 SCHEDULE'!BC24+'APP F3 SCHEDULE'!BC24</f>
        <v>30</v>
      </c>
      <c r="BD24" s="86">
        <f>'APP F2 SCHEDULE'!BD24+'APP F3 SCHEDULE'!BD24</f>
        <v>30</v>
      </c>
      <c r="BE24" s="145">
        <f t="shared" si="6"/>
        <v>0</v>
      </c>
      <c r="BF24" s="149"/>
      <c r="BG24" s="89">
        <f>'APP F2 SCHEDULE'!BG24+'APP F3 SCHEDULE'!BG24</f>
        <v>25.88184760273973</v>
      </c>
      <c r="BH24" s="86">
        <f t="shared" si="7"/>
        <v>-4.118152397260271</v>
      </c>
      <c r="BI24" s="243">
        <f t="shared" si="8"/>
        <v>-4.118152397260271</v>
      </c>
      <c r="BJ24" s="185"/>
      <c r="BK24" s="277"/>
      <c r="BL24" s="278"/>
      <c r="BM24" s="134" t="s">
        <v>18</v>
      </c>
      <c r="BN24" s="123"/>
      <c r="BO24" s="286"/>
      <c r="BP24" s="289"/>
      <c r="BQ24" s="289"/>
      <c r="BR24" s="288"/>
      <c r="BS24" s="286"/>
      <c r="BT24" s="288"/>
      <c r="BU24" s="369"/>
      <c r="BV24" s="370"/>
      <c r="BW24" s="370"/>
      <c r="BX24" s="370"/>
      <c r="BY24" s="371"/>
      <c r="BZ24" s="134" t="s">
        <v>18</v>
      </c>
      <c r="CA24" s="123"/>
      <c r="CB24" s="221">
        <f t="shared" si="9"/>
        <v>30</v>
      </c>
      <c r="CC24" s="190">
        <f t="shared" si="10"/>
        <v>-4.118152397260271</v>
      </c>
      <c r="CD24" s="194"/>
      <c r="CE24" s="194"/>
      <c r="CF24" s="86"/>
      <c r="CG24" s="139"/>
      <c r="CH24" s="202">
        <f t="shared" si="11"/>
        <v>-4.118152397260271</v>
      </c>
      <c r="CI24" s="89">
        <f>'APP F2 SCHEDULE'!BP24+'APP F3 SCHEDULE'!BP24</f>
        <v>0</v>
      </c>
      <c r="CJ24" s="86"/>
      <c r="CK24" s="194">
        <f>'APP F2 SCHEDULE'!BR24+'APP F3 SCHEDULE'!BR24</f>
        <v>-0.26181506849315067</v>
      </c>
      <c r="CL24" s="194"/>
      <c r="CM24" s="86"/>
      <c r="CN24" s="86"/>
      <c r="CO24" s="101">
        <f t="shared" si="17"/>
        <v>-0.26181506849315067</v>
      </c>
      <c r="CP24" s="209">
        <f t="shared" si="12"/>
        <v>-4.379967465753422</v>
      </c>
      <c r="CQ24" s="211">
        <f t="shared" si="13"/>
        <v>25.620032534246576</v>
      </c>
    </row>
    <row r="25" spans="1:95" ht="12.75">
      <c r="A25" s="122" t="s">
        <v>19</v>
      </c>
      <c r="B25" s="4"/>
      <c r="C25" s="67">
        <f>'APP F2 SCHEDULE'!C25+'APP F3 SCHEDULE'!C25</f>
        <v>832</v>
      </c>
      <c r="D25" s="12">
        <f>'APP F2 SCHEDULE'!D25+'APP F3 SCHEDULE'!D25</f>
        <v>1460</v>
      </c>
      <c r="E25" s="12">
        <f t="shared" si="3"/>
        <v>2292</v>
      </c>
      <c r="F25" s="12">
        <f>'APP F2 SCHEDULE'!F25+'APP F3 SCHEDULE'!F25</f>
        <v>70</v>
      </c>
      <c r="G25" s="12">
        <f t="shared" si="15"/>
        <v>1530</v>
      </c>
      <c r="H25" s="12">
        <f>'APP F2 SCHEDULE'!H25+'APP F3 SCHEDULE'!H25</f>
        <v>158</v>
      </c>
      <c r="I25" s="12">
        <f t="shared" si="16"/>
        <v>990</v>
      </c>
      <c r="J25" s="32">
        <f t="shared" si="14"/>
        <v>2520</v>
      </c>
      <c r="K25" s="118"/>
      <c r="L25" s="67">
        <f>'APP F2 SCHEDULE'!L25+'APP F3 SCHEDULE'!L25</f>
        <v>504.9</v>
      </c>
      <c r="M25" s="12">
        <f>'APP F2 SCHEDULE'!M25+'APP F3 SCHEDULE'!M25</f>
        <v>1460</v>
      </c>
      <c r="N25" s="12">
        <f t="shared" si="4"/>
        <v>1964.9</v>
      </c>
      <c r="O25" s="12">
        <v>0</v>
      </c>
      <c r="P25" s="12">
        <f t="shared" si="18"/>
        <v>1460</v>
      </c>
      <c r="Q25" s="12">
        <f>'APP F2 SCHEDULE'!Q25+'APP F3 SCHEDULE'!Q25</f>
        <v>485.1</v>
      </c>
      <c r="R25" s="12">
        <f t="shared" si="19"/>
        <v>990</v>
      </c>
      <c r="S25" s="32">
        <f t="shared" si="20"/>
        <v>2450</v>
      </c>
      <c r="T25" s="122" t="s">
        <v>19</v>
      </c>
      <c r="U25" s="126"/>
      <c r="V25" s="67">
        <f t="shared" si="0"/>
        <v>-327.1</v>
      </c>
      <c r="W25" s="11">
        <f t="shared" si="0"/>
        <v>0</v>
      </c>
      <c r="X25" s="12">
        <f t="shared" si="5"/>
        <v>-327.1</v>
      </c>
      <c r="Y25" s="11">
        <f t="shared" si="1"/>
        <v>-70</v>
      </c>
      <c r="Z25" s="12">
        <f t="shared" si="21"/>
        <v>-70</v>
      </c>
      <c r="AA25" s="11">
        <f t="shared" si="2"/>
        <v>327.1</v>
      </c>
      <c r="AB25" s="12">
        <f t="shared" si="22"/>
        <v>0</v>
      </c>
      <c r="AC25" s="32">
        <f t="shared" si="23"/>
        <v>-70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286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8"/>
      <c r="BA25" s="134" t="s">
        <v>19</v>
      </c>
      <c r="BB25" s="123"/>
      <c r="BC25" s="142">
        <f>'APP F2 SCHEDULE'!BC25+'APP F3 SCHEDULE'!BC25</f>
        <v>63</v>
      </c>
      <c r="BD25" s="86">
        <f>'APP F2 SCHEDULE'!BD25+'APP F3 SCHEDULE'!BD25</f>
        <v>69</v>
      </c>
      <c r="BE25" s="145">
        <f t="shared" si="6"/>
        <v>6</v>
      </c>
      <c r="BF25" s="149"/>
      <c r="BG25" s="89">
        <f>'APP F2 SCHEDULE'!BG25+'APP F3 SCHEDULE'!BG25</f>
        <v>44.92054490106545</v>
      </c>
      <c r="BH25" s="86">
        <f t="shared" si="7"/>
        <v>-24.079455098934552</v>
      </c>
      <c r="BI25" s="243">
        <f t="shared" si="8"/>
        <v>-18.079455098934552</v>
      </c>
      <c r="BJ25" s="185"/>
      <c r="BK25" s="277"/>
      <c r="BL25" s="278"/>
      <c r="BM25" s="134" t="s">
        <v>19</v>
      </c>
      <c r="BN25" s="123"/>
      <c r="BO25" s="286"/>
      <c r="BP25" s="289"/>
      <c r="BQ25" s="289"/>
      <c r="BR25" s="288"/>
      <c r="BS25" s="286"/>
      <c r="BT25" s="288"/>
      <c r="BU25" s="369"/>
      <c r="BV25" s="370"/>
      <c r="BW25" s="370"/>
      <c r="BX25" s="370"/>
      <c r="BY25" s="371"/>
      <c r="BZ25" s="134" t="s">
        <v>19</v>
      </c>
      <c r="CA25" s="123"/>
      <c r="CB25" s="221">
        <f t="shared" si="9"/>
        <v>69</v>
      </c>
      <c r="CC25" s="190">
        <f t="shared" si="10"/>
        <v>-24.079455098934552</v>
      </c>
      <c r="CD25" s="194"/>
      <c r="CE25" s="194"/>
      <c r="CF25" s="86"/>
      <c r="CG25" s="139"/>
      <c r="CH25" s="202">
        <f t="shared" si="11"/>
        <v>-24.079455098934552</v>
      </c>
      <c r="CI25" s="89">
        <f>'APP F2 SCHEDULE'!BP25+'APP F3 SCHEDULE'!BP25</f>
        <v>0</v>
      </c>
      <c r="CJ25" s="86"/>
      <c r="CK25" s="194">
        <f>'APP F2 SCHEDULE'!BR25+'APP F3 SCHEDULE'!BR25</f>
        <v>0.8915981735159817</v>
      </c>
      <c r="CL25" s="194"/>
      <c r="CM25" s="86"/>
      <c r="CN25" s="86"/>
      <c r="CO25" s="101">
        <f t="shared" si="17"/>
        <v>0.8915981735159817</v>
      </c>
      <c r="CP25" s="209">
        <f t="shared" si="12"/>
        <v>-23.187856925418572</v>
      </c>
      <c r="CQ25" s="211">
        <f t="shared" si="13"/>
        <v>45.81214307458143</v>
      </c>
    </row>
    <row r="26" spans="1:95" ht="12.75">
      <c r="A26" s="122" t="s">
        <v>20</v>
      </c>
      <c r="B26" s="4"/>
      <c r="C26" s="67">
        <f>'APP F2 SCHEDULE'!C26+'APP F3 SCHEDULE'!C26</f>
        <v>487</v>
      </c>
      <c r="D26" s="12">
        <f>'APP F2 SCHEDULE'!D26+'APP F3 SCHEDULE'!D26</f>
        <v>313</v>
      </c>
      <c r="E26" s="12">
        <f t="shared" si="3"/>
        <v>800</v>
      </c>
      <c r="F26" s="12">
        <f>'APP F2 SCHEDULE'!F26+'APP F3 SCHEDULE'!F26</f>
        <v>7</v>
      </c>
      <c r="G26" s="12">
        <f t="shared" si="15"/>
        <v>320</v>
      </c>
      <c r="H26" s="12">
        <f>'APP F2 SCHEDULE'!H26+'APP F3 SCHEDULE'!H26</f>
        <v>701</v>
      </c>
      <c r="I26" s="12">
        <f t="shared" si="16"/>
        <v>1188</v>
      </c>
      <c r="J26" s="32">
        <f t="shared" si="14"/>
        <v>1508</v>
      </c>
      <c r="K26" s="118"/>
      <c r="L26" s="67">
        <f>'APP F2 SCHEDULE'!L26+'APP F3 SCHEDULE'!L26</f>
        <v>249.48</v>
      </c>
      <c r="M26" s="12">
        <f>'APP F2 SCHEDULE'!M26+'APP F3 SCHEDULE'!M26</f>
        <v>313</v>
      </c>
      <c r="N26" s="12">
        <f t="shared" si="4"/>
        <v>562.48</v>
      </c>
      <c r="O26" s="12">
        <v>0</v>
      </c>
      <c r="P26" s="12">
        <f t="shared" si="18"/>
        <v>313</v>
      </c>
      <c r="Q26" s="12">
        <f>'APP F2 SCHEDULE'!Q26+'APP F3 SCHEDULE'!Q26</f>
        <v>938.52</v>
      </c>
      <c r="R26" s="12">
        <f t="shared" si="19"/>
        <v>1188</v>
      </c>
      <c r="S26" s="32">
        <f t="shared" si="20"/>
        <v>1501</v>
      </c>
      <c r="T26" s="122" t="s">
        <v>20</v>
      </c>
      <c r="U26" s="126"/>
      <c r="V26" s="67">
        <f t="shared" si="0"/>
        <v>-237.52</v>
      </c>
      <c r="W26" s="11">
        <f t="shared" si="0"/>
        <v>0</v>
      </c>
      <c r="X26" s="12">
        <f t="shared" si="5"/>
        <v>-237.52</v>
      </c>
      <c r="Y26" s="11">
        <f t="shared" si="1"/>
        <v>-7</v>
      </c>
      <c r="Z26" s="12">
        <f t="shared" si="21"/>
        <v>-7</v>
      </c>
      <c r="AA26" s="11">
        <f t="shared" si="2"/>
        <v>237.51999999999998</v>
      </c>
      <c r="AB26" s="12">
        <f t="shared" si="22"/>
        <v>0</v>
      </c>
      <c r="AC26" s="32">
        <f t="shared" si="23"/>
        <v>-7</v>
      </c>
      <c r="AD26" s="118"/>
      <c r="AE26" s="72"/>
      <c r="AI26" s="73"/>
      <c r="AJ26" s="134" t="s">
        <v>20</v>
      </c>
      <c r="AK26" s="123"/>
      <c r="AL26" s="286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8"/>
      <c r="BA26" s="134" t="s">
        <v>20</v>
      </c>
      <c r="BB26" s="123"/>
      <c r="BC26" s="142">
        <f>'APP F2 SCHEDULE'!BC26+'APP F3 SCHEDULE'!BC26</f>
        <v>32</v>
      </c>
      <c r="BD26" s="86">
        <f>'APP F2 SCHEDULE'!BD26+'APP F3 SCHEDULE'!BD26</f>
        <v>23</v>
      </c>
      <c r="BE26" s="145">
        <f t="shared" si="6"/>
        <v>-9</v>
      </c>
      <c r="BF26" s="149"/>
      <c r="BG26" s="89">
        <f>'APP F2 SCHEDULE'!BG26+'APP F3 SCHEDULE'!BG26</f>
        <v>18.800701369863013</v>
      </c>
      <c r="BH26" s="86">
        <f t="shared" si="7"/>
        <v>-4.199298630136987</v>
      </c>
      <c r="BI26" s="243">
        <f t="shared" si="8"/>
        <v>-13.199298630136987</v>
      </c>
      <c r="BJ26" s="185"/>
      <c r="BK26" s="277"/>
      <c r="BL26" s="278"/>
      <c r="BM26" s="134" t="s">
        <v>20</v>
      </c>
      <c r="BN26" s="123"/>
      <c r="BO26" s="286"/>
      <c r="BP26" s="289"/>
      <c r="BQ26" s="289"/>
      <c r="BR26" s="288"/>
      <c r="BS26" s="286"/>
      <c r="BT26" s="288"/>
      <c r="BU26" s="369"/>
      <c r="BV26" s="370"/>
      <c r="BW26" s="370"/>
      <c r="BX26" s="370"/>
      <c r="BY26" s="371"/>
      <c r="BZ26" s="134" t="s">
        <v>20</v>
      </c>
      <c r="CA26" s="123"/>
      <c r="CB26" s="221">
        <f t="shared" si="9"/>
        <v>23</v>
      </c>
      <c r="CC26" s="190">
        <f t="shared" si="10"/>
        <v>-4.199298630136987</v>
      </c>
      <c r="CD26" s="194"/>
      <c r="CE26" s="194"/>
      <c r="CF26" s="86"/>
      <c r="CG26" s="139"/>
      <c r="CH26" s="202">
        <f t="shared" si="11"/>
        <v>-4.199298630136987</v>
      </c>
      <c r="CI26" s="89">
        <f>'APP F2 SCHEDULE'!BP26+'APP F3 SCHEDULE'!BP26</f>
        <v>0</v>
      </c>
      <c r="CJ26" s="86"/>
      <c r="CK26" s="194">
        <f>'APP F2 SCHEDULE'!BR26+'APP F3 SCHEDULE'!BR26</f>
        <v>0.5347945205479452</v>
      </c>
      <c r="CL26" s="194"/>
      <c r="CM26" s="86"/>
      <c r="CN26" s="86"/>
      <c r="CO26" s="101">
        <f t="shared" si="17"/>
        <v>0.5347945205479452</v>
      </c>
      <c r="CP26" s="209">
        <f t="shared" si="12"/>
        <v>-3.664504109589042</v>
      </c>
      <c r="CQ26" s="211">
        <f t="shared" si="13"/>
        <v>19.335495890410957</v>
      </c>
    </row>
    <row r="27" spans="1:95" ht="12.75">
      <c r="A27" s="122" t="s">
        <v>21</v>
      </c>
      <c r="B27" s="4"/>
      <c r="C27" s="67">
        <f>'APP F2 SCHEDULE'!C27+'APP F3 SCHEDULE'!C27</f>
        <v>1168</v>
      </c>
      <c r="D27" s="12">
        <f>'APP F2 SCHEDULE'!D27+'APP F3 SCHEDULE'!D27</f>
        <v>316</v>
      </c>
      <c r="E27" s="12">
        <f t="shared" si="3"/>
        <v>1484</v>
      </c>
      <c r="F27" s="12">
        <f>'APP F2 SCHEDULE'!F27+'APP F3 SCHEDULE'!F27</f>
        <v>30</v>
      </c>
      <c r="G27" s="12">
        <f t="shared" si="15"/>
        <v>346</v>
      </c>
      <c r="H27" s="12">
        <f>'APP F2 SCHEDULE'!H27+'APP F3 SCHEDULE'!H27</f>
        <v>779</v>
      </c>
      <c r="I27" s="12">
        <f t="shared" si="16"/>
        <v>1947</v>
      </c>
      <c r="J27" s="32">
        <f t="shared" si="14"/>
        <v>2293</v>
      </c>
      <c r="K27" s="118"/>
      <c r="L27" s="67">
        <f>'APP F2 SCHEDULE'!L27+'APP F3 SCHEDULE'!L27</f>
        <v>447.81</v>
      </c>
      <c r="M27" s="12">
        <f>'APP F2 SCHEDULE'!M27+'APP F3 SCHEDULE'!M27</f>
        <v>316</v>
      </c>
      <c r="N27" s="12">
        <f t="shared" si="4"/>
        <v>763.81</v>
      </c>
      <c r="O27" s="12">
        <v>0</v>
      </c>
      <c r="P27" s="12">
        <f t="shared" si="18"/>
        <v>316</v>
      </c>
      <c r="Q27" s="12">
        <f>'APP F2 SCHEDULE'!Q27+'APP F3 SCHEDULE'!Q27</f>
        <v>1499.19</v>
      </c>
      <c r="R27" s="12">
        <f t="shared" si="19"/>
        <v>1947</v>
      </c>
      <c r="S27" s="32">
        <f t="shared" si="20"/>
        <v>2263</v>
      </c>
      <c r="T27" s="122" t="s">
        <v>21</v>
      </c>
      <c r="U27" s="126"/>
      <c r="V27" s="67">
        <f t="shared" si="0"/>
        <v>-720.19</v>
      </c>
      <c r="W27" s="11">
        <f t="shared" si="0"/>
        <v>0</v>
      </c>
      <c r="X27" s="12">
        <f t="shared" si="5"/>
        <v>-720.19</v>
      </c>
      <c r="Y27" s="11">
        <f t="shared" si="1"/>
        <v>-30</v>
      </c>
      <c r="Z27" s="12">
        <f t="shared" si="21"/>
        <v>-30</v>
      </c>
      <c r="AA27" s="11">
        <f t="shared" si="2"/>
        <v>720.19</v>
      </c>
      <c r="AB27" s="12">
        <f t="shared" si="22"/>
        <v>0</v>
      </c>
      <c r="AC27" s="32">
        <f t="shared" si="23"/>
        <v>-30</v>
      </c>
      <c r="AD27" s="118"/>
      <c r="AE27" s="72"/>
      <c r="AI27" s="73"/>
      <c r="AJ27" s="134" t="s">
        <v>21</v>
      </c>
      <c r="AK27" s="123"/>
      <c r="AL27" s="286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8"/>
      <c r="BA27" s="134" t="s">
        <v>21</v>
      </c>
      <c r="BB27" s="123"/>
      <c r="BC27" s="142">
        <f>'APP F2 SCHEDULE'!BC27+'APP F3 SCHEDULE'!BC27</f>
        <v>28</v>
      </c>
      <c r="BD27" s="86">
        <f>'APP F2 SCHEDULE'!BD27+'APP F3 SCHEDULE'!BD27</f>
        <v>33</v>
      </c>
      <c r="BE27" s="145">
        <f t="shared" si="6"/>
        <v>5</v>
      </c>
      <c r="BF27" s="149"/>
      <c r="BG27" s="89">
        <f>'APP F2 SCHEDULE'!BG27+'APP F3 SCHEDULE'!BG27</f>
        <v>12.112635616438356</v>
      </c>
      <c r="BH27" s="86">
        <f>BG27-BD27</f>
        <v>-20.887364383561646</v>
      </c>
      <c r="BI27" s="243">
        <f>BG27-BC27</f>
        <v>-15.887364383561644</v>
      </c>
      <c r="BJ27" s="185"/>
      <c r="BK27" s="277"/>
      <c r="BL27" s="278"/>
      <c r="BM27" s="134" t="s">
        <v>21</v>
      </c>
      <c r="BN27" s="123"/>
      <c r="BO27" s="286"/>
      <c r="BP27" s="289"/>
      <c r="BQ27" s="289"/>
      <c r="BR27" s="288"/>
      <c r="BS27" s="286"/>
      <c r="BT27" s="288"/>
      <c r="BU27" s="369"/>
      <c r="BV27" s="370"/>
      <c r="BW27" s="370"/>
      <c r="BX27" s="370"/>
      <c r="BY27" s="371"/>
      <c r="BZ27" s="134" t="s">
        <v>21</v>
      </c>
      <c r="CA27" s="123"/>
      <c r="CB27" s="221">
        <f t="shared" si="9"/>
        <v>33</v>
      </c>
      <c r="CC27" s="190">
        <f t="shared" si="10"/>
        <v>-20.887364383561646</v>
      </c>
      <c r="CD27" s="194"/>
      <c r="CE27" s="194"/>
      <c r="CF27" s="86"/>
      <c r="CG27" s="138"/>
      <c r="CH27" s="202">
        <f t="shared" si="11"/>
        <v>-20.887364383561646</v>
      </c>
      <c r="CI27" s="89">
        <f>'APP F2 SCHEDULE'!BP27+'APP F3 SCHEDULE'!BP27</f>
        <v>0</v>
      </c>
      <c r="CJ27" s="86"/>
      <c r="CK27" s="194">
        <f>'APP F2 SCHEDULE'!BR27+'APP F3 SCHEDULE'!BR27</f>
        <v>0.015858178887993554</v>
      </c>
      <c r="CL27" s="194"/>
      <c r="CM27" s="86"/>
      <c r="CN27" s="86"/>
      <c r="CO27" s="101">
        <f t="shared" si="17"/>
        <v>0.015858178887993554</v>
      </c>
      <c r="CP27" s="209">
        <f t="shared" si="12"/>
        <v>-20.871506204673654</v>
      </c>
      <c r="CQ27" s="211">
        <f t="shared" si="13"/>
        <v>12.128493795326346</v>
      </c>
    </row>
    <row r="28" spans="1:95" ht="12.75">
      <c r="A28" s="122" t="s">
        <v>22</v>
      </c>
      <c r="B28" s="4"/>
      <c r="C28" s="67">
        <f>'APP F2 SCHEDULE'!C28+'APP F3 SCHEDULE'!C28</f>
        <v>3713</v>
      </c>
      <c r="D28" s="12">
        <f>'APP F2 SCHEDULE'!D28+'APP F3 SCHEDULE'!D28</f>
        <v>1796</v>
      </c>
      <c r="E28" s="12">
        <f t="shared" si="3"/>
        <v>5509</v>
      </c>
      <c r="F28" s="12">
        <f>'APP F2 SCHEDULE'!F28+'APP F3 SCHEDULE'!F28</f>
        <v>1131</v>
      </c>
      <c r="G28" s="12">
        <f t="shared" si="15"/>
        <v>2927</v>
      </c>
      <c r="H28" s="12">
        <f>'APP F2 SCHEDULE'!H28+'APP F3 SCHEDULE'!H28</f>
        <v>7121</v>
      </c>
      <c r="I28" s="12">
        <f t="shared" si="16"/>
        <v>10834</v>
      </c>
      <c r="J28" s="32">
        <f t="shared" si="14"/>
        <v>13761</v>
      </c>
      <c r="K28" s="118"/>
      <c r="L28" s="67">
        <f>'APP F2 SCHEDULE'!L28+'APP F3 SCHEDULE'!L28</f>
        <v>2978.91</v>
      </c>
      <c r="M28" s="12">
        <f>'APP F2 SCHEDULE'!M28+'APP F3 SCHEDULE'!M28</f>
        <v>1796</v>
      </c>
      <c r="N28" s="12">
        <f t="shared" si="4"/>
        <v>4774.91</v>
      </c>
      <c r="O28" s="12">
        <v>0</v>
      </c>
      <c r="P28" s="12">
        <f t="shared" si="18"/>
        <v>1796</v>
      </c>
      <c r="Q28" s="12">
        <f>'APP F2 SCHEDULE'!Q28+'APP F3 SCHEDULE'!Q28</f>
        <v>7855.09</v>
      </c>
      <c r="R28" s="12">
        <f t="shared" si="19"/>
        <v>10834</v>
      </c>
      <c r="S28" s="32">
        <f t="shared" si="20"/>
        <v>12630</v>
      </c>
      <c r="T28" s="122" t="s">
        <v>22</v>
      </c>
      <c r="U28" s="126"/>
      <c r="V28" s="67">
        <f t="shared" si="0"/>
        <v>-734.0900000000001</v>
      </c>
      <c r="W28" s="11">
        <f t="shared" si="0"/>
        <v>0</v>
      </c>
      <c r="X28" s="12">
        <f t="shared" si="5"/>
        <v>-734.0900000000001</v>
      </c>
      <c r="Y28" s="11">
        <f t="shared" si="1"/>
        <v>-1131</v>
      </c>
      <c r="Z28" s="12">
        <f t="shared" si="21"/>
        <v>-1131</v>
      </c>
      <c r="AA28" s="11">
        <f t="shared" si="2"/>
        <v>734.0900000000001</v>
      </c>
      <c r="AB28" s="12">
        <f t="shared" si="22"/>
        <v>0</v>
      </c>
      <c r="AC28" s="32">
        <f t="shared" si="23"/>
        <v>-1131</v>
      </c>
      <c r="AD28" s="118"/>
      <c r="AE28" s="72"/>
      <c r="AI28" s="73"/>
      <c r="AJ28" s="134" t="s">
        <v>22</v>
      </c>
      <c r="AK28" s="123"/>
      <c r="AL28" s="286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8"/>
      <c r="BA28" s="134" t="s">
        <v>22</v>
      </c>
      <c r="BB28" s="123"/>
      <c r="BC28" s="142">
        <f>'APP F2 SCHEDULE'!BC28+'APP F3 SCHEDULE'!BC28</f>
        <v>97</v>
      </c>
      <c r="BD28" s="86">
        <f>'APP F2 SCHEDULE'!BD28+'APP F3 SCHEDULE'!BD28</f>
        <v>79</v>
      </c>
      <c r="BE28" s="145">
        <f t="shared" si="6"/>
        <v>-18</v>
      </c>
      <c r="BF28" s="149"/>
      <c r="BG28" s="89">
        <f>'APP F2 SCHEDULE'!BG28+'APP F3 SCHEDULE'!BG28</f>
        <v>55.11020091324201</v>
      </c>
      <c r="BH28" s="86">
        <f>BG28-BD28</f>
        <v>-23.88979908675799</v>
      </c>
      <c r="BI28" s="243">
        <f>BG28-BC28</f>
        <v>-41.88979908675799</v>
      </c>
      <c r="BJ28" s="185"/>
      <c r="BK28" s="277"/>
      <c r="BL28" s="278"/>
      <c r="BM28" s="134" t="s">
        <v>22</v>
      </c>
      <c r="BN28" s="123"/>
      <c r="BO28" s="286"/>
      <c r="BP28" s="289"/>
      <c r="BQ28" s="289"/>
      <c r="BR28" s="288"/>
      <c r="BS28" s="286"/>
      <c r="BT28" s="288"/>
      <c r="BU28" s="369"/>
      <c r="BV28" s="370"/>
      <c r="BW28" s="370"/>
      <c r="BX28" s="370"/>
      <c r="BY28" s="371"/>
      <c r="BZ28" s="134" t="s">
        <v>22</v>
      </c>
      <c r="CA28" s="123"/>
      <c r="CB28" s="221">
        <f t="shared" si="9"/>
        <v>79</v>
      </c>
      <c r="CC28" s="190">
        <f t="shared" si="10"/>
        <v>-23.88979908675799</v>
      </c>
      <c r="CD28" s="194"/>
      <c r="CE28" s="194"/>
      <c r="CF28" s="86"/>
      <c r="CG28" s="139"/>
      <c r="CH28" s="202">
        <f t="shared" si="11"/>
        <v>-23.88979908675799</v>
      </c>
      <c r="CI28" s="89">
        <f>'APP F2 SCHEDULE'!BP28+'APP F3 SCHEDULE'!BP28</f>
        <v>0</v>
      </c>
      <c r="CJ28" s="86"/>
      <c r="CK28" s="194">
        <f>'APP F2 SCHEDULE'!BR28+'APP F3 SCHEDULE'!BR28</f>
        <v>-1.8652785388127855</v>
      </c>
      <c r="CL28" s="194"/>
      <c r="CM28" s="86"/>
      <c r="CN28" s="86"/>
      <c r="CO28" s="101">
        <f t="shared" si="17"/>
        <v>-1.8652785388127855</v>
      </c>
      <c r="CP28" s="209">
        <f t="shared" si="12"/>
        <v>-25.755077625570774</v>
      </c>
      <c r="CQ28" s="211">
        <f t="shared" si="13"/>
        <v>53.24492237442922</v>
      </c>
    </row>
    <row r="29" spans="1:95" ht="12.75">
      <c r="A29" s="122" t="s">
        <v>23</v>
      </c>
      <c r="B29" s="4"/>
      <c r="C29" s="67">
        <f>'APP F2 SCHEDULE'!C29+'APP F3 SCHEDULE'!C29</f>
        <v>0</v>
      </c>
      <c r="D29" s="12">
        <f>'APP F2 SCHEDULE'!D29+'APP F3 SCHEDULE'!D29</f>
        <v>0</v>
      </c>
      <c r="E29" s="12">
        <f t="shared" si="3"/>
        <v>0</v>
      </c>
      <c r="F29" s="12">
        <f>'APP F2 SCHEDULE'!F29+'APP F3 SCHEDULE'!F29</f>
        <v>0</v>
      </c>
      <c r="G29" s="12">
        <f t="shared" si="15"/>
        <v>0</v>
      </c>
      <c r="H29" s="12">
        <f>'APP F2 SCHEDULE'!H29+'APP F3 SCHEDULE'!H29</f>
        <v>0</v>
      </c>
      <c r="I29" s="12">
        <f t="shared" si="16"/>
        <v>0</v>
      </c>
      <c r="J29" s="32">
        <f t="shared" si="14"/>
        <v>0</v>
      </c>
      <c r="K29" s="118"/>
      <c r="L29" s="67">
        <f>'APP F2 SCHEDULE'!L29+'APP F3 SCHEDULE'!L29</f>
        <v>0</v>
      </c>
      <c r="M29" s="12">
        <f>'APP F2 SCHEDULE'!M29+'APP F3 SCHEDULE'!M29</f>
        <v>0</v>
      </c>
      <c r="N29" s="12">
        <f t="shared" si="4"/>
        <v>0</v>
      </c>
      <c r="O29" s="12">
        <v>0</v>
      </c>
      <c r="P29" s="12">
        <f t="shared" si="18"/>
        <v>0</v>
      </c>
      <c r="Q29" s="12">
        <f>'APP F2 SCHEDULE'!Q29+'APP F3 SCHEDULE'!Q29</f>
        <v>0</v>
      </c>
      <c r="R29" s="12">
        <f t="shared" si="19"/>
        <v>0</v>
      </c>
      <c r="S29" s="32">
        <f t="shared" si="20"/>
        <v>0</v>
      </c>
      <c r="T29" s="122" t="s">
        <v>23</v>
      </c>
      <c r="U29" s="126"/>
      <c r="V29" s="67">
        <f t="shared" si="0"/>
        <v>0</v>
      </c>
      <c r="W29" s="11">
        <f t="shared" si="0"/>
        <v>0</v>
      </c>
      <c r="X29" s="12">
        <f t="shared" si="5"/>
        <v>0</v>
      </c>
      <c r="Y29" s="11">
        <f t="shared" si="1"/>
        <v>0</v>
      </c>
      <c r="Z29" s="12">
        <f t="shared" si="21"/>
        <v>0</v>
      </c>
      <c r="AA29" s="11">
        <f t="shared" si="2"/>
        <v>0</v>
      </c>
      <c r="AB29" s="12">
        <f t="shared" si="22"/>
        <v>0</v>
      </c>
      <c r="AC29" s="32">
        <f t="shared" si="23"/>
        <v>0</v>
      </c>
      <c r="AD29" s="118"/>
      <c r="AE29" s="72"/>
      <c r="AI29" s="73"/>
      <c r="AJ29" s="134" t="s">
        <v>23</v>
      </c>
      <c r="AK29" s="123"/>
      <c r="AL29" s="286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8"/>
      <c r="BA29" s="134" t="s">
        <v>23</v>
      </c>
      <c r="BB29" s="123"/>
      <c r="BC29" s="142">
        <f>'APP F2 SCHEDULE'!BC29+'APP F3 SCHEDULE'!BC29</f>
        <v>0</v>
      </c>
      <c r="BD29" s="86">
        <f>'APP F2 SCHEDULE'!BD29+'APP F3 SCHEDULE'!BD29</f>
        <v>0</v>
      </c>
      <c r="BE29" s="145">
        <f t="shared" si="6"/>
        <v>0</v>
      </c>
      <c r="BF29" s="149"/>
      <c r="BG29" s="89">
        <f>'APP F2 SCHEDULE'!BG29+'APP F3 SCHEDULE'!BG29</f>
        <v>0</v>
      </c>
      <c r="BH29" s="86">
        <f>BG29-BD29</f>
        <v>0</v>
      </c>
      <c r="BI29" s="243">
        <f>BG29-BC29</f>
        <v>0</v>
      </c>
      <c r="BJ29" s="185"/>
      <c r="BK29" s="277"/>
      <c r="BL29" s="278"/>
      <c r="BM29" s="134" t="s">
        <v>23</v>
      </c>
      <c r="BN29" s="123"/>
      <c r="BO29" s="286"/>
      <c r="BP29" s="289"/>
      <c r="BQ29" s="289"/>
      <c r="BR29" s="288"/>
      <c r="BS29" s="286"/>
      <c r="BT29" s="288"/>
      <c r="BU29" s="369"/>
      <c r="BV29" s="370"/>
      <c r="BW29" s="370"/>
      <c r="BX29" s="370"/>
      <c r="BY29" s="371"/>
      <c r="BZ29" s="134" t="s">
        <v>23</v>
      </c>
      <c r="CA29" s="123"/>
      <c r="CB29" s="221">
        <f t="shared" si="9"/>
        <v>0</v>
      </c>
      <c r="CC29" s="190">
        <f t="shared" si="10"/>
        <v>0</v>
      </c>
      <c r="CD29" s="194"/>
      <c r="CE29" s="194"/>
      <c r="CF29" s="86"/>
      <c r="CG29" s="198"/>
      <c r="CH29" s="202">
        <f t="shared" si="11"/>
        <v>0</v>
      </c>
      <c r="CI29" s="89">
        <f>'APP F2 SCHEDULE'!BP29+'APP F3 SCHEDULE'!BP29</f>
        <v>0</v>
      </c>
      <c r="CJ29" s="86"/>
      <c r="CK29" s="194">
        <f>'APP F2 SCHEDULE'!BR29+'APP F3 SCHEDULE'!BR29</f>
        <v>0</v>
      </c>
      <c r="CL29" s="194"/>
      <c r="CM29" s="86"/>
      <c r="CN29" s="86"/>
      <c r="CO29" s="101">
        <f t="shared" si="17"/>
        <v>0</v>
      </c>
      <c r="CP29" s="209">
        <f t="shared" si="12"/>
        <v>0</v>
      </c>
      <c r="CQ29" s="211">
        <f t="shared" si="13"/>
        <v>0</v>
      </c>
    </row>
    <row r="30" spans="1:95" ht="12.75">
      <c r="A30" s="122" t="s">
        <v>24</v>
      </c>
      <c r="B30" s="4"/>
      <c r="C30" s="67">
        <f>'APP F2 SCHEDULE'!C30+'APP F3 SCHEDULE'!C30</f>
        <v>0</v>
      </c>
      <c r="D30" s="12">
        <f>'APP F2 SCHEDULE'!D30+'APP F3 SCHEDULE'!D30</f>
        <v>0</v>
      </c>
      <c r="E30" s="12">
        <f t="shared" si="3"/>
        <v>0</v>
      </c>
      <c r="F30" s="12">
        <f>'APP F2 SCHEDULE'!F30+'APP F3 SCHEDULE'!F30</f>
        <v>0</v>
      </c>
      <c r="G30" s="12">
        <f t="shared" si="15"/>
        <v>0</v>
      </c>
      <c r="H30" s="12">
        <f>'APP F2 SCHEDULE'!H30+'APP F3 SCHEDULE'!H30</f>
        <v>0</v>
      </c>
      <c r="I30" s="12">
        <f t="shared" si="16"/>
        <v>0</v>
      </c>
      <c r="J30" s="32">
        <f t="shared" si="14"/>
        <v>0</v>
      </c>
      <c r="K30" s="118"/>
      <c r="L30" s="67">
        <f>'APP F2 SCHEDULE'!L30+'APP F3 SCHEDULE'!L30</f>
        <v>0</v>
      </c>
      <c r="M30" s="12">
        <f>'APP F2 SCHEDULE'!M30+'APP F3 SCHEDULE'!M30</f>
        <v>0</v>
      </c>
      <c r="N30" s="12">
        <f t="shared" si="4"/>
        <v>0</v>
      </c>
      <c r="O30" s="12">
        <v>0</v>
      </c>
      <c r="P30" s="12">
        <f t="shared" si="18"/>
        <v>0</v>
      </c>
      <c r="Q30" s="12">
        <f>'APP F2 SCHEDULE'!Q30+'APP F3 SCHEDULE'!Q30</f>
        <v>0</v>
      </c>
      <c r="R30" s="12">
        <f t="shared" si="19"/>
        <v>0</v>
      </c>
      <c r="S30" s="32">
        <f t="shared" si="20"/>
        <v>0</v>
      </c>
      <c r="T30" s="122" t="s">
        <v>24</v>
      </c>
      <c r="U30" s="126"/>
      <c r="V30" s="67">
        <f t="shared" si="0"/>
        <v>0</v>
      </c>
      <c r="W30" s="11">
        <f t="shared" si="0"/>
        <v>0</v>
      </c>
      <c r="X30" s="12">
        <f t="shared" si="5"/>
        <v>0</v>
      </c>
      <c r="Y30" s="11">
        <f t="shared" si="1"/>
        <v>0</v>
      </c>
      <c r="Z30" s="12">
        <f t="shared" si="21"/>
        <v>0</v>
      </c>
      <c r="AA30" s="11">
        <f t="shared" si="2"/>
        <v>0</v>
      </c>
      <c r="AB30" s="12">
        <f t="shared" si="22"/>
        <v>0</v>
      </c>
      <c r="AC30" s="32">
        <f t="shared" si="23"/>
        <v>0</v>
      </c>
      <c r="AD30" s="118"/>
      <c r="AE30" s="72"/>
      <c r="AI30" s="73"/>
      <c r="AJ30" s="134" t="s">
        <v>24</v>
      </c>
      <c r="AK30" s="123"/>
      <c r="AL30" s="286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8"/>
      <c r="BA30" s="134" t="s">
        <v>24</v>
      </c>
      <c r="BB30" s="123"/>
      <c r="BC30" s="142">
        <f>'APP F2 SCHEDULE'!BC30+'APP F3 SCHEDULE'!BC30</f>
        <v>0</v>
      </c>
      <c r="BD30" s="86">
        <f>'APP F2 SCHEDULE'!BD30+'APP F3 SCHEDULE'!BD30</f>
        <v>0</v>
      </c>
      <c r="BE30" s="145">
        <f t="shared" si="6"/>
        <v>0</v>
      </c>
      <c r="BF30" s="149"/>
      <c r="BG30" s="89">
        <f>'APP F2 SCHEDULE'!BG30+'APP F3 SCHEDULE'!BG30</f>
        <v>0</v>
      </c>
      <c r="BH30" s="86">
        <f>BG30-BD30</f>
        <v>0</v>
      </c>
      <c r="BI30" s="243">
        <f>BG30-BC30</f>
        <v>0</v>
      </c>
      <c r="BJ30" s="185"/>
      <c r="BK30" s="277"/>
      <c r="BL30" s="278"/>
      <c r="BM30" s="134" t="s">
        <v>24</v>
      </c>
      <c r="BN30" s="123"/>
      <c r="BO30" s="286"/>
      <c r="BP30" s="289"/>
      <c r="BQ30" s="289"/>
      <c r="BR30" s="288"/>
      <c r="BS30" s="286"/>
      <c r="BT30" s="288"/>
      <c r="BU30" s="369"/>
      <c r="BV30" s="370"/>
      <c r="BW30" s="370"/>
      <c r="BX30" s="370"/>
      <c r="BY30" s="371"/>
      <c r="BZ30" s="134" t="s">
        <v>24</v>
      </c>
      <c r="CA30" s="123"/>
      <c r="CB30" s="221">
        <f t="shared" si="9"/>
        <v>0</v>
      </c>
      <c r="CC30" s="190">
        <f t="shared" si="10"/>
        <v>0</v>
      </c>
      <c r="CD30" s="194"/>
      <c r="CE30" s="194"/>
      <c r="CF30" s="86"/>
      <c r="CG30" s="198"/>
      <c r="CH30" s="202">
        <f t="shared" si="11"/>
        <v>0</v>
      </c>
      <c r="CI30" s="89">
        <f>'APP F2 SCHEDULE'!BP30+'APP F3 SCHEDULE'!BP30</f>
        <v>0</v>
      </c>
      <c r="CJ30" s="86"/>
      <c r="CK30" s="194">
        <f>'APP F2 SCHEDULE'!BR30+'APP F3 SCHEDULE'!BR30</f>
        <v>0</v>
      </c>
      <c r="CL30" s="194"/>
      <c r="CM30" s="86"/>
      <c r="CN30" s="86"/>
      <c r="CO30" s="101">
        <f t="shared" si="17"/>
        <v>0</v>
      </c>
      <c r="CP30" s="209">
        <f t="shared" si="12"/>
        <v>0</v>
      </c>
      <c r="CQ30" s="211">
        <f t="shared" si="13"/>
        <v>0</v>
      </c>
    </row>
    <row r="31" spans="1:95" ht="12.75">
      <c r="A31" s="122" t="s">
        <v>78</v>
      </c>
      <c r="B31" s="61"/>
      <c r="C31" s="67">
        <f>'APP F2 SCHEDULE'!C31+'APP F3 SCHEDULE'!C31</f>
        <v>454</v>
      </c>
      <c r="D31" s="12">
        <f>'APP F2 SCHEDULE'!D31+'APP F3 SCHEDULE'!D31</f>
        <v>11145</v>
      </c>
      <c r="E31" s="12">
        <f t="shared" si="3"/>
        <v>11599</v>
      </c>
      <c r="F31" s="12">
        <f>'APP F2 SCHEDULE'!F31+'APP F3 SCHEDULE'!F31</f>
        <v>273</v>
      </c>
      <c r="G31" s="12">
        <f t="shared" si="15"/>
        <v>11418</v>
      </c>
      <c r="H31" s="12">
        <f>'APP F2 SCHEDULE'!H31+'APP F3 SCHEDULE'!H31</f>
        <v>13</v>
      </c>
      <c r="I31" s="12">
        <f t="shared" si="16"/>
        <v>467</v>
      </c>
      <c r="J31" s="32">
        <f t="shared" si="14"/>
        <v>11885</v>
      </c>
      <c r="K31" s="118"/>
      <c r="L31" s="67">
        <f>'APP F2 SCHEDULE'!L31+'APP F3 SCHEDULE'!L31</f>
        <v>467</v>
      </c>
      <c r="M31" s="12">
        <f>'APP F2 SCHEDULE'!M31+'APP F3 SCHEDULE'!M31</f>
        <v>11145</v>
      </c>
      <c r="N31" s="12">
        <f t="shared" si="4"/>
        <v>11612</v>
      </c>
      <c r="O31" s="12">
        <v>0</v>
      </c>
      <c r="P31" s="12">
        <f t="shared" si="18"/>
        <v>11145</v>
      </c>
      <c r="Q31" s="12">
        <f>'APP F2 SCHEDULE'!Q31+'APP F3 SCHEDULE'!Q31</f>
        <v>0</v>
      </c>
      <c r="R31" s="12">
        <f t="shared" si="19"/>
        <v>467</v>
      </c>
      <c r="S31" s="32">
        <f t="shared" si="20"/>
        <v>11612</v>
      </c>
      <c r="T31" s="122" t="s">
        <v>78</v>
      </c>
      <c r="U31" s="127"/>
      <c r="V31" s="67">
        <f t="shared" si="0"/>
        <v>13</v>
      </c>
      <c r="W31" s="11">
        <f t="shared" si="0"/>
        <v>0</v>
      </c>
      <c r="X31" s="12">
        <f t="shared" si="5"/>
        <v>13</v>
      </c>
      <c r="Y31" s="11">
        <f t="shared" si="1"/>
        <v>-273</v>
      </c>
      <c r="Z31" s="12">
        <f t="shared" si="21"/>
        <v>-273</v>
      </c>
      <c r="AA31" s="11">
        <f t="shared" si="2"/>
        <v>-13</v>
      </c>
      <c r="AB31" s="12">
        <f t="shared" si="22"/>
        <v>0</v>
      </c>
      <c r="AC31" s="32">
        <f t="shared" si="23"/>
        <v>-273</v>
      </c>
      <c r="AD31" s="118"/>
      <c r="AE31" s="72"/>
      <c r="AI31" s="73"/>
      <c r="AJ31" s="122" t="s">
        <v>78</v>
      </c>
      <c r="AK31" s="61"/>
      <c r="AL31" s="286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8"/>
      <c r="BA31" s="122" t="s">
        <v>78</v>
      </c>
      <c r="BB31" s="61"/>
      <c r="BC31" s="142">
        <f>'APP F2 SCHEDULE'!BC31+'APP F3 SCHEDULE'!BC31</f>
        <v>877</v>
      </c>
      <c r="BD31" s="86">
        <f>'APP F2 SCHEDULE'!BD31+'APP F3 SCHEDULE'!BD31</f>
        <v>767</v>
      </c>
      <c r="BE31" s="145">
        <f t="shared" si="6"/>
        <v>-110</v>
      </c>
      <c r="BF31" s="149"/>
      <c r="BG31" s="153">
        <f>'APP F2 SCHEDULE'!BG31+'APP F3 SCHEDULE'!BG31</f>
        <v>767</v>
      </c>
      <c r="BH31" s="156">
        <f t="shared" si="7"/>
        <v>0</v>
      </c>
      <c r="BI31" s="244">
        <v>0</v>
      </c>
      <c r="BJ31" s="185"/>
      <c r="BK31" s="277"/>
      <c r="BL31" s="278"/>
      <c r="BM31" s="122" t="s">
        <v>78</v>
      </c>
      <c r="BN31" s="61"/>
      <c r="BO31" s="286"/>
      <c r="BP31" s="289"/>
      <c r="BQ31" s="289"/>
      <c r="BR31" s="288"/>
      <c r="BS31" s="286"/>
      <c r="BT31" s="288"/>
      <c r="BU31" s="369"/>
      <c r="BV31" s="370"/>
      <c r="BW31" s="370"/>
      <c r="BX31" s="370"/>
      <c r="BY31" s="371"/>
      <c r="BZ31" s="122" t="s">
        <v>78</v>
      </c>
      <c r="CA31" s="61"/>
      <c r="CB31" s="221">
        <f t="shared" si="9"/>
        <v>767</v>
      </c>
      <c r="CC31" s="190">
        <f t="shared" si="10"/>
        <v>0</v>
      </c>
      <c r="CD31" s="194">
        <v>-534</v>
      </c>
      <c r="CE31" s="194">
        <v>-144</v>
      </c>
      <c r="CF31" s="86"/>
      <c r="CG31" s="139"/>
      <c r="CH31" s="202">
        <f t="shared" si="11"/>
        <v>-678</v>
      </c>
      <c r="CI31" s="89">
        <f>'APP F2 SCHEDULE'!BP31+'APP F3 SCHEDULE'!BP31</f>
        <v>0</v>
      </c>
      <c r="CJ31" s="86"/>
      <c r="CK31" s="194">
        <f>'APP F2 SCHEDULE'!BR31+'APP F3 SCHEDULE'!BR31</f>
        <v>26.603040794821617</v>
      </c>
      <c r="CL31" s="194">
        <v>534</v>
      </c>
      <c r="CM31" s="86"/>
      <c r="CN31" s="86"/>
      <c r="CO31" s="101">
        <f t="shared" si="17"/>
        <v>560.6030407948216</v>
      </c>
      <c r="CP31" s="209">
        <f t="shared" si="12"/>
        <v>-117.3969592051784</v>
      </c>
      <c r="CQ31" s="211">
        <f t="shared" si="13"/>
        <v>649.6030407948216</v>
      </c>
    </row>
    <row r="32" spans="1:95" ht="12.75">
      <c r="A32" s="122" t="s">
        <v>25</v>
      </c>
      <c r="B32" s="4"/>
      <c r="C32" s="67">
        <f>'APP F2 SCHEDULE'!C32+'APP F3 SCHEDULE'!C32</f>
        <v>0</v>
      </c>
      <c r="D32" s="12">
        <f>'APP F2 SCHEDULE'!D32+'APP F3 SCHEDULE'!D32</f>
        <v>0</v>
      </c>
      <c r="E32" s="12">
        <f t="shared" si="3"/>
        <v>0</v>
      </c>
      <c r="F32" s="12">
        <f>'APP F2 SCHEDULE'!F32+'APP F3 SCHEDULE'!F32</f>
        <v>0</v>
      </c>
      <c r="G32" s="12">
        <f t="shared" si="15"/>
        <v>0</v>
      </c>
      <c r="H32" s="12">
        <f>'APP F2 SCHEDULE'!H32+'APP F3 SCHEDULE'!H32</f>
        <v>0</v>
      </c>
      <c r="I32" s="12">
        <f t="shared" si="16"/>
        <v>0</v>
      </c>
      <c r="J32" s="32">
        <f t="shared" si="14"/>
        <v>0</v>
      </c>
      <c r="K32" s="118"/>
      <c r="L32" s="67">
        <f>'APP F2 SCHEDULE'!L32+'APP F3 SCHEDULE'!L32</f>
        <v>0</v>
      </c>
      <c r="M32" s="12">
        <f>'APP F2 SCHEDULE'!M32+'APP F3 SCHEDULE'!M32</f>
        <v>0</v>
      </c>
      <c r="N32" s="12">
        <f t="shared" si="4"/>
        <v>0</v>
      </c>
      <c r="O32" s="12">
        <v>0</v>
      </c>
      <c r="P32" s="12">
        <f t="shared" si="18"/>
        <v>0</v>
      </c>
      <c r="Q32" s="12">
        <f>'APP F2 SCHEDULE'!Q32+'APP F3 SCHEDULE'!Q32</f>
        <v>0</v>
      </c>
      <c r="R32" s="12">
        <f t="shared" si="19"/>
        <v>0</v>
      </c>
      <c r="S32" s="32">
        <f t="shared" si="20"/>
        <v>0</v>
      </c>
      <c r="T32" s="122" t="s">
        <v>25</v>
      </c>
      <c r="U32" s="126"/>
      <c r="V32" s="67">
        <f t="shared" si="0"/>
        <v>0</v>
      </c>
      <c r="W32" s="11">
        <f t="shared" si="0"/>
        <v>0</v>
      </c>
      <c r="X32" s="12">
        <f t="shared" si="5"/>
        <v>0</v>
      </c>
      <c r="Y32" s="11">
        <f t="shared" si="1"/>
        <v>0</v>
      </c>
      <c r="Z32" s="12">
        <f t="shared" si="21"/>
        <v>0</v>
      </c>
      <c r="AA32" s="11">
        <f t="shared" si="2"/>
        <v>0</v>
      </c>
      <c r="AB32" s="12">
        <f t="shared" si="22"/>
        <v>0</v>
      </c>
      <c r="AC32" s="32">
        <f t="shared" si="23"/>
        <v>0</v>
      </c>
      <c r="AD32" s="118"/>
      <c r="AE32" s="72"/>
      <c r="AI32" s="73"/>
      <c r="AJ32" s="134" t="s">
        <v>25</v>
      </c>
      <c r="AK32" s="123"/>
      <c r="AL32" s="286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8"/>
      <c r="BA32" s="134" t="s">
        <v>25</v>
      </c>
      <c r="BB32" s="123"/>
      <c r="BC32" s="142">
        <f>'APP F2 SCHEDULE'!BC32+'APP F3 SCHEDULE'!BC32</f>
        <v>30</v>
      </c>
      <c r="BD32" s="86">
        <f>'APP F2 SCHEDULE'!BD32+'APP F3 SCHEDULE'!BD32</f>
        <v>31</v>
      </c>
      <c r="BE32" s="145">
        <f t="shared" si="6"/>
        <v>1</v>
      </c>
      <c r="BF32" s="149"/>
      <c r="BG32" s="153">
        <f>'APP F2 SCHEDULE'!BG32+'APP F3 SCHEDULE'!BG32</f>
        <v>31</v>
      </c>
      <c r="BH32" s="156">
        <f t="shared" si="7"/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286"/>
      <c r="BP32" s="289"/>
      <c r="BQ32" s="289"/>
      <c r="BR32" s="288"/>
      <c r="BS32" s="286"/>
      <c r="BT32" s="288"/>
      <c r="BU32" s="369"/>
      <c r="BV32" s="370"/>
      <c r="BW32" s="370"/>
      <c r="BX32" s="370"/>
      <c r="BY32" s="371"/>
      <c r="BZ32" s="134" t="s">
        <v>25</v>
      </c>
      <c r="CA32" s="123"/>
      <c r="CB32" s="221">
        <f t="shared" si="9"/>
        <v>31</v>
      </c>
      <c r="CC32" s="190">
        <f t="shared" si="10"/>
        <v>0</v>
      </c>
      <c r="CD32" s="194"/>
      <c r="CE32" s="194"/>
      <c r="CF32" s="12"/>
      <c r="CG32" s="163"/>
      <c r="CH32" s="202">
        <f t="shared" si="11"/>
        <v>0</v>
      </c>
      <c r="CI32" s="89">
        <f>'APP F2 SCHEDULE'!BP32+'APP F3 SCHEDULE'!BP32</f>
        <v>0</v>
      </c>
      <c r="CJ32" s="86"/>
      <c r="CK32" s="194">
        <f>'APP F2 SCHEDULE'!BR32+'APP F3 SCHEDULE'!BR32</f>
        <v>0</v>
      </c>
      <c r="CL32" s="194"/>
      <c r="CM32" s="86"/>
      <c r="CN32" s="86"/>
      <c r="CO32" s="101">
        <f t="shared" si="17"/>
        <v>0</v>
      </c>
      <c r="CP32" s="209">
        <f t="shared" si="12"/>
        <v>0</v>
      </c>
      <c r="CQ32" s="211">
        <f t="shared" si="13"/>
        <v>31</v>
      </c>
    </row>
    <row r="33" spans="1:95" ht="12.75">
      <c r="A33" s="122" t="s">
        <v>26</v>
      </c>
      <c r="B33" s="4"/>
      <c r="C33" s="67">
        <f>'APP F2 SCHEDULE'!C33+'APP F3 SCHEDULE'!C33</f>
        <v>0</v>
      </c>
      <c r="D33" s="12">
        <f>'APP F2 SCHEDULE'!D33+'APP F3 SCHEDULE'!D33</f>
        <v>0</v>
      </c>
      <c r="E33" s="12">
        <f t="shared" si="3"/>
        <v>0</v>
      </c>
      <c r="F33" s="12">
        <f>'APP F2 SCHEDULE'!F33+'APP F3 SCHEDULE'!F33</f>
        <v>0</v>
      </c>
      <c r="G33" s="12">
        <f t="shared" si="15"/>
        <v>0</v>
      </c>
      <c r="H33" s="12">
        <f>'APP F2 SCHEDULE'!H33+'APP F3 SCHEDULE'!H33</f>
        <v>0</v>
      </c>
      <c r="I33" s="12">
        <f t="shared" si="16"/>
        <v>0</v>
      </c>
      <c r="J33" s="32">
        <f t="shared" si="14"/>
        <v>0</v>
      </c>
      <c r="K33" s="118"/>
      <c r="L33" s="67">
        <f>'APP F2 SCHEDULE'!L33+'APP F3 SCHEDULE'!L33</f>
        <v>0</v>
      </c>
      <c r="M33" s="12">
        <f>'APP F2 SCHEDULE'!M33+'APP F3 SCHEDULE'!M33</f>
        <v>0</v>
      </c>
      <c r="N33" s="12">
        <f t="shared" si="4"/>
        <v>0</v>
      </c>
      <c r="O33" s="12">
        <v>0</v>
      </c>
      <c r="P33" s="12">
        <f t="shared" si="18"/>
        <v>0</v>
      </c>
      <c r="Q33" s="12">
        <f>'APP F2 SCHEDULE'!Q33+'APP F3 SCHEDULE'!Q33</f>
        <v>0</v>
      </c>
      <c r="R33" s="12">
        <f t="shared" si="19"/>
        <v>0</v>
      </c>
      <c r="S33" s="32">
        <f t="shared" si="20"/>
        <v>0</v>
      </c>
      <c r="T33" s="122" t="s">
        <v>26</v>
      </c>
      <c r="U33" s="126"/>
      <c r="V33" s="67">
        <f t="shared" si="0"/>
        <v>0</v>
      </c>
      <c r="W33" s="11">
        <f t="shared" si="0"/>
        <v>0</v>
      </c>
      <c r="X33" s="12">
        <f t="shared" si="5"/>
        <v>0</v>
      </c>
      <c r="Y33" s="11">
        <f t="shared" si="1"/>
        <v>0</v>
      </c>
      <c r="Z33" s="12">
        <f t="shared" si="21"/>
        <v>0</v>
      </c>
      <c r="AA33" s="11">
        <f t="shared" si="2"/>
        <v>0</v>
      </c>
      <c r="AB33" s="12">
        <f t="shared" si="22"/>
        <v>0</v>
      </c>
      <c r="AC33" s="32">
        <f t="shared" si="23"/>
        <v>0</v>
      </c>
      <c r="AD33" s="118"/>
      <c r="AE33" s="72"/>
      <c r="AI33" s="73"/>
      <c r="AJ33" s="134" t="s">
        <v>26</v>
      </c>
      <c r="AK33" s="123"/>
      <c r="AL33" s="286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8"/>
      <c r="BA33" s="134" t="s">
        <v>26</v>
      </c>
      <c r="BB33" s="123"/>
      <c r="BC33" s="142">
        <f>'APP F2 SCHEDULE'!BC33+'APP F3 SCHEDULE'!BC33</f>
        <v>44</v>
      </c>
      <c r="BD33" s="86">
        <f>'APP F2 SCHEDULE'!BD33+'APP F3 SCHEDULE'!BD33</f>
        <v>43</v>
      </c>
      <c r="BE33" s="145">
        <f t="shared" si="6"/>
        <v>-1</v>
      </c>
      <c r="BF33" s="149"/>
      <c r="BG33" s="153">
        <f>'APP F2 SCHEDULE'!BG33+'APP F3 SCHEDULE'!BG33</f>
        <v>43</v>
      </c>
      <c r="BH33" s="156">
        <f t="shared" si="7"/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286"/>
      <c r="BP33" s="289"/>
      <c r="BQ33" s="289"/>
      <c r="BR33" s="288"/>
      <c r="BS33" s="286"/>
      <c r="BT33" s="288"/>
      <c r="BU33" s="369"/>
      <c r="BV33" s="370"/>
      <c r="BW33" s="370"/>
      <c r="BX33" s="370"/>
      <c r="BY33" s="371"/>
      <c r="BZ33" s="134" t="s">
        <v>26</v>
      </c>
      <c r="CA33" s="123"/>
      <c r="CB33" s="221">
        <f t="shared" si="9"/>
        <v>43</v>
      </c>
      <c r="CC33" s="190">
        <f t="shared" si="10"/>
        <v>0</v>
      </c>
      <c r="CD33" s="194"/>
      <c r="CE33" s="194"/>
      <c r="CF33" s="12"/>
      <c r="CG33" s="163"/>
      <c r="CH33" s="202">
        <f t="shared" si="11"/>
        <v>0</v>
      </c>
      <c r="CI33" s="89">
        <f>'APP F2 SCHEDULE'!BP33+'APP F3 SCHEDULE'!BP33</f>
        <v>0</v>
      </c>
      <c r="CJ33" s="86"/>
      <c r="CK33" s="194">
        <f>'APP F2 SCHEDULE'!BR33+'APP F3 SCHEDULE'!BR33</f>
        <v>0</v>
      </c>
      <c r="CL33" s="194"/>
      <c r="CM33" s="86"/>
      <c r="CN33" s="86"/>
      <c r="CO33" s="101">
        <f t="shared" si="17"/>
        <v>0</v>
      </c>
      <c r="CP33" s="209">
        <f t="shared" si="12"/>
        <v>0</v>
      </c>
      <c r="CQ33" s="211">
        <f t="shared" si="13"/>
        <v>43</v>
      </c>
    </row>
    <row r="34" spans="1:95" ht="12.75">
      <c r="A34" s="122" t="s">
        <v>64</v>
      </c>
      <c r="B34" s="4"/>
      <c r="C34" s="67">
        <f>'APP F2 SCHEDULE'!C34+'APP F3 SCHEDULE'!C34</f>
        <v>0</v>
      </c>
      <c r="D34" s="12">
        <f>'APP F2 SCHEDULE'!D34+'APP F3 SCHEDULE'!D34</f>
        <v>0</v>
      </c>
      <c r="E34" s="12">
        <f t="shared" si="3"/>
        <v>0</v>
      </c>
      <c r="F34" s="12">
        <f>'APP F2 SCHEDULE'!F34+'APP F3 SCHEDULE'!F34</f>
        <v>0</v>
      </c>
      <c r="G34" s="12">
        <f t="shared" si="15"/>
        <v>0</v>
      </c>
      <c r="H34" s="12">
        <f>'APP F2 SCHEDULE'!H34+'APP F3 SCHEDULE'!H34</f>
        <v>0</v>
      </c>
      <c r="I34" s="12">
        <f t="shared" si="16"/>
        <v>0</v>
      </c>
      <c r="J34" s="32">
        <f t="shared" si="14"/>
        <v>0</v>
      </c>
      <c r="K34" s="118"/>
      <c r="L34" s="67">
        <f>'APP F2 SCHEDULE'!L34+'APP F3 SCHEDULE'!L34</f>
        <v>0</v>
      </c>
      <c r="M34" s="12">
        <f>'APP F2 SCHEDULE'!M34+'APP F3 SCHEDULE'!M34</f>
        <v>0</v>
      </c>
      <c r="N34" s="12">
        <f t="shared" si="4"/>
        <v>0</v>
      </c>
      <c r="O34" s="12">
        <v>0</v>
      </c>
      <c r="P34" s="12">
        <f t="shared" si="18"/>
        <v>0</v>
      </c>
      <c r="Q34" s="12">
        <f>'APP F2 SCHEDULE'!Q34+'APP F3 SCHEDULE'!Q34</f>
        <v>0</v>
      </c>
      <c r="R34" s="12">
        <f t="shared" si="19"/>
        <v>0</v>
      </c>
      <c r="S34" s="32">
        <f t="shared" si="20"/>
        <v>0</v>
      </c>
      <c r="T34" s="122" t="s">
        <v>64</v>
      </c>
      <c r="U34" s="126"/>
      <c r="V34" s="67">
        <f t="shared" si="0"/>
        <v>0</v>
      </c>
      <c r="W34" s="11">
        <f t="shared" si="0"/>
        <v>0</v>
      </c>
      <c r="X34" s="12">
        <f t="shared" si="5"/>
        <v>0</v>
      </c>
      <c r="Y34" s="11">
        <f t="shared" si="1"/>
        <v>0</v>
      </c>
      <c r="Z34" s="12">
        <f t="shared" si="21"/>
        <v>0</v>
      </c>
      <c r="AA34" s="11">
        <f t="shared" si="2"/>
        <v>0</v>
      </c>
      <c r="AB34" s="12">
        <f t="shared" si="22"/>
        <v>0</v>
      </c>
      <c r="AC34" s="32">
        <f t="shared" si="23"/>
        <v>0</v>
      </c>
      <c r="AD34" s="118"/>
      <c r="AE34" s="72"/>
      <c r="AI34" s="73"/>
      <c r="AJ34" s="134" t="s">
        <v>64</v>
      </c>
      <c r="AK34" s="123"/>
      <c r="AL34" s="286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8"/>
      <c r="BA34" s="134" t="s">
        <v>64</v>
      </c>
      <c r="BB34" s="123"/>
      <c r="BC34" s="142">
        <f>'APP F2 SCHEDULE'!BC34+'APP F3 SCHEDULE'!BC34</f>
        <v>0</v>
      </c>
      <c r="BD34" s="86">
        <f>'APP F2 SCHEDULE'!BD34+'APP F3 SCHEDULE'!BD34</f>
        <v>40</v>
      </c>
      <c r="BE34" s="145">
        <f t="shared" si="6"/>
        <v>40</v>
      </c>
      <c r="BF34" s="149"/>
      <c r="BG34" s="153">
        <f>'APP F2 SCHEDULE'!BG34+'APP F3 SCHEDULE'!BG34</f>
        <v>40</v>
      </c>
      <c r="BH34" s="156">
        <f t="shared" si="7"/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286"/>
      <c r="BP34" s="289"/>
      <c r="BQ34" s="289"/>
      <c r="BR34" s="288"/>
      <c r="BS34" s="286"/>
      <c r="BT34" s="288"/>
      <c r="BU34" s="369"/>
      <c r="BV34" s="370"/>
      <c r="BW34" s="370"/>
      <c r="BX34" s="370"/>
      <c r="BY34" s="371"/>
      <c r="BZ34" s="134" t="s">
        <v>64</v>
      </c>
      <c r="CA34" s="123"/>
      <c r="CB34" s="221">
        <f t="shared" si="9"/>
        <v>40</v>
      </c>
      <c r="CC34" s="190">
        <f t="shared" si="10"/>
        <v>0</v>
      </c>
      <c r="CD34" s="194"/>
      <c r="CE34" s="194"/>
      <c r="CF34" s="12"/>
      <c r="CG34" s="163"/>
      <c r="CH34" s="202">
        <f t="shared" si="11"/>
        <v>0</v>
      </c>
      <c r="CI34" s="89">
        <f>'APP F2 SCHEDULE'!BP34+'APP F3 SCHEDULE'!BP34</f>
        <v>0</v>
      </c>
      <c r="CJ34" s="86"/>
      <c r="CK34" s="194">
        <f>'APP F2 SCHEDULE'!BR34+'APP F3 SCHEDULE'!BR34</f>
        <v>0</v>
      </c>
      <c r="CL34" s="194"/>
      <c r="CM34" s="86"/>
      <c r="CN34" s="86"/>
      <c r="CO34" s="101">
        <f t="shared" si="17"/>
        <v>0</v>
      </c>
      <c r="CP34" s="209">
        <f t="shared" si="12"/>
        <v>0</v>
      </c>
      <c r="CQ34" s="211">
        <f t="shared" si="13"/>
        <v>40</v>
      </c>
    </row>
    <row r="35" spans="1:95" ht="12.75">
      <c r="A35" s="122" t="s">
        <v>65</v>
      </c>
      <c r="B35" s="4"/>
      <c r="C35" s="68">
        <f>'APP F2 SCHEDULE'!C35+'APP F3 SCHEDULE'!C35</f>
        <v>0</v>
      </c>
      <c r="D35" s="14">
        <f>'APP F2 SCHEDULE'!D35+'APP F3 SCHEDULE'!D35</f>
        <v>0</v>
      </c>
      <c r="E35" s="14">
        <f t="shared" si="3"/>
        <v>0</v>
      </c>
      <c r="F35" s="14">
        <f>'APP F2 SCHEDULE'!F35+'APP F3 SCHEDULE'!F35</f>
        <v>0</v>
      </c>
      <c r="G35" s="14">
        <f t="shared" si="15"/>
        <v>0</v>
      </c>
      <c r="H35" s="14">
        <f>'APP F2 SCHEDULE'!H35+'APP F3 SCHEDULE'!H35</f>
        <v>0</v>
      </c>
      <c r="I35" s="14">
        <f t="shared" si="16"/>
        <v>0</v>
      </c>
      <c r="J35" s="33">
        <f t="shared" si="14"/>
        <v>0</v>
      </c>
      <c r="K35" s="118"/>
      <c r="L35" s="68">
        <f>'APP F2 SCHEDULE'!L35+'APP F3 SCHEDULE'!L35</f>
        <v>0</v>
      </c>
      <c r="M35" s="14">
        <f>'APP F2 SCHEDULE'!M35+'APP F3 SCHEDULE'!M35</f>
        <v>0</v>
      </c>
      <c r="N35" s="14">
        <f t="shared" si="4"/>
        <v>0</v>
      </c>
      <c r="O35" s="12">
        <v>0</v>
      </c>
      <c r="P35" s="14">
        <f t="shared" si="18"/>
        <v>0</v>
      </c>
      <c r="Q35" s="14">
        <f>'APP F2 SCHEDULE'!Q35+'APP F3 SCHEDULE'!Q35</f>
        <v>0</v>
      </c>
      <c r="R35" s="14">
        <f t="shared" si="19"/>
        <v>0</v>
      </c>
      <c r="S35" s="33">
        <f t="shared" si="20"/>
        <v>0</v>
      </c>
      <c r="T35" s="122" t="s">
        <v>65</v>
      </c>
      <c r="U35" s="126"/>
      <c r="V35" s="68">
        <f t="shared" si="0"/>
        <v>0</v>
      </c>
      <c r="W35" s="13">
        <f t="shared" si="0"/>
        <v>0</v>
      </c>
      <c r="X35" s="14">
        <f t="shared" si="5"/>
        <v>0</v>
      </c>
      <c r="Y35" s="13">
        <f t="shared" si="1"/>
        <v>0</v>
      </c>
      <c r="Z35" s="14">
        <f t="shared" si="21"/>
        <v>0</v>
      </c>
      <c r="AA35" s="13">
        <f t="shared" si="2"/>
        <v>0</v>
      </c>
      <c r="AB35" s="14">
        <f t="shared" si="22"/>
        <v>0</v>
      </c>
      <c r="AC35" s="33">
        <f t="shared" si="23"/>
        <v>0</v>
      </c>
      <c r="AD35" s="118"/>
      <c r="AE35" s="72"/>
      <c r="AI35" s="73"/>
      <c r="AJ35" s="134" t="s">
        <v>65</v>
      </c>
      <c r="AK35" s="123"/>
      <c r="AL35" s="286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8"/>
      <c r="BA35" s="134" t="s">
        <v>65</v>
      </c>
      <c r="BB35" s="123"/>
      <c r="BC35" s="142">
        <f>'APP F2 SCHEDULE'!BC35+'APP F3 SCHEDULE'!BC35</f>
        <v>0</v>
      </c>
      <c r="BD35" s="87">
        <f>'APP F2 SCHEDULE'!BD35+'APP F3 SCHEDULE'!BD35</f>
        <v>0</v>
      </c>
      <c r="BE35" s="146">
        <f t="shared" si="6"/>
        <v>0</v>
      </c>
      <c r="BF35" s="149"/>
      <c r="BG35" s="155">
        <f>'APP F2 SCHEDULE'!BG35+'APP F3 SCHEDULE'!BG35</f>
        <v>0</v>
      </c>
      <c r="BH35" s="14"/>
      <c r="BI35" s="146"/>
      <c r="BJ35" s="185"/>
      <c r="BK35" s="277"/>
      <c r="BL35" s="278"/>
      <c r="BM35" s="134" t="s">
        <v>65</v>
      </c>
      <c r="BN35" s="123"/>
      <c r="BO35" s="286"/>
      <c r="BP35" s="289"/>
      <c r="BQ35" s="289"/>
      <c r="BR35" s="288"/>
      <c r="BS35" s="286"/>
      <c r="BT35" s="288"/>
      <c r="BU35" s="369"/>
      <c r="BV35" s="370"/>
      <c r="BW35" s="370"/>
      <c r="BX35" s="370"/>
      <c r="BY35" s="371"/>
      <c r="BZ35" s="134" t="s">
        <v>65</v>
      </c>
      <c r="CA35" s="123"/>
      <c r="CB35" s="222">
        <f t="shared" si="9"/>
        <v>0</v>
      </c>
      <c r="CC35" s="190">
        <f t="shared" si="10"/>
        <v>0</v>
      </c>
      <c r="CD35" s="194"/>
      <c r="CE35" s="194"/>
      <c r="CF35" s="12"/>
      <c r="CG35" s="163"/>
      <c r="CH35" s="202">
        <f t="shared" si="11"/>
        <v>0</v>
      </c>
      <c r="CI35" s="90">
        <f>'APP F2 SCHEDULE'!BP35+'APP F3 SCHEDULE'!BP35</f>
        <v>0</v>
      </c>
      <c r="CJ35" s="87"/>
      <c r="CK35" s="199">
        <f>'APP F2 SCHEDULE'!BR35+'APP F3 SCHEDULE'!BR35</f>
        <v>0</v>
      </c>
      <c r="CL35" s="194"/>
      <c r="CM35" s="86"/>
      <c r="CN35" s="86">
        <v>36</v>
      </c>
      <c r="CO35" s="101">
        <f t="shared" si="17"/>
        <v>36</v>
      </c>
      <c r="CP35" s="209">
        <f t="shared" si="12"/>
        <v>36</v>
      </c>
      <c r="CQ35" s="211">
        <f t="shared" si="13"/>
        <v>36</v>
      </c>
    </row>
    <row r="36" spans="1:95" ht="12.75">
      <c r="A36" s="130" t="s">
        <v>27</v>
      </c>
      <c r="B36" s="4"/>
      <c r="C36" s="69">
        <f>'APP F2 SCHEDULE'!C36+'APP F3 SCHEDULE'!C36</f>
        <v>0</v>
      </c>
      <c r="D36" s="16">
        <f>'APP F2 SCHEDULE'!D36+'APP F3 SCHEDULE'!D36</f>
        <v>0</v>
      </c>
      <c r="E36" s="16">
        <f t="shared" si="3"/>
        <v>0</v>
      </c>
      <c r="F36" s="16">
        <f>'APP F2 SCHEDULE'!F36+'APP F3 SCHEDULE'!F36</f>
        <v>0</v>
      </c>
      <c r="G36" s="16">
        <f t="shared" si="15"/>
        <v>0</v>
      </c>
      <c r="H36" s="16">
        <f>'APP F2 SCHEDULE'!H36+'APP F3 SCHEDULE'!H36</f>
        <v>0</v>
      </c>
      <c r="I36" s="16">
        <f t="shared" si="16"/>
        <v>0</v>
      </c>
      <c r="J36" s="34">
        <f t="shared" si="14"/>
        <v>0</v>
      </c>
      <c r="K36" s="118"/>
      <c r="L36" s="69">
        <f>'APP F2 SCHEDULE'!L36+'APP F3 SCHEDULE'!L36</f>
        <v>0</v>
      </c>
      <c r="M36" s="16">
        <f>'APP F2 SCHEDULE'!M36+'APP F3 SCHEDULE'!M36</f>
        <v>0</v>
      </c>
      <c r="N36" s="16">
        <f t="shared" si="4"/>
        <v>0</v>
      </c>
      <c r="O36" s="12">
        <v>0</v>
      </c>
      <c r="P36" s="16">
        <f t="shared" si="18"/>
        <v>0</v>
      </c>
      <c r="Q36" s="16">
        <f>'APP F2 SCHEDULE'!Q36+'APP F3 SCHEDULE'!Q36</f>
        <v>0</v>
      </c>
      <c r="R36" s="16">
        <f t="shared" si="19"/>
        <v>0</v>
      </c>
      <c r="S36" s="34">
        <f t="shared" si="20"/>
        <v>0</v>
      </c>
      <c r="T36" s="130" t="s">
        <v>27</v>
      </c>
      <c r="U36" s="126"/>
      <c r="V36" s="69">
        <f t="shared" si="0"/>
        <v>0</v>
      </c>
      <c r="W36" s="15">
        <f t="shared" si="0"/>
        <v>0</v>
      </c>
      <c r="X36" s="16">
        <f t="shared" si="5"/>
        <v>0</v>
      </c>
      <c r="Y36" s="15">
        <f t="shared" si="1"/>
        <v>0</v>
      </c>
      <c r="Z36" s="16">
        <f t="shared" si="21"/>
        <v>0</v>
      </c>
      <c r="AA36" s="15">
        <f t="shared" si="2"/>
        <v>0</v>
      </c>
      <c r="AB36" s="16">
        <f t="shared" si="22"/>
        <v>0</v>
      </c>
      <c r="AC36" s="34">
        <f t="shared" si="23"/>
        <v>0</v>
      </c>
      <c r="AD36" s="118"/>
      <c r="AE36" s="72"/>
      <c r="AI36" s="73"/>
      <c r="AJ36" s="135" t="s">
        <v>27</v>
      </c>
      <c r="AK36" s="123"/>
      <c r="AL36" s="286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8"/>
      <c r="BA36" s="135" t="s">
        <v>27</v>
      </c>
      <c r="BB36" s="123"/>
      <c r="BC36" s="143">
        <f>'APP F2 SCHEDULE'!BC36+'APP F3 SCHEDULE'!BC36</f>
        <v>34</v>
      </c>
      <c r="BD36" s="88">
        <f>'APP F2 SCHEDULE'!BD36+'APP F3 SCHEDULE'!BD36</f>
        <v>15</v>
      </c>
      <c r="BE36" s="147">
        <f t="shared" si="6"/>
        <v>-19</v>
      </c>
      <c r="BF36" s="149"/>
      <c r="BG36" s="154">
        <f>'APP F2 SCHEDULE'!BG36+'APP F3 SCHEDULE'!BG36</f>
        <v>15</v>
      </c>
      <c r="BH36" s="157">
        <f t="shared" si="7"/>
        <v>0</v>
      </c>
      <c r="BI36" s="247">
        <v>0</v>
      </c>
      <c r="BJ36" s="185"/>
      <c r="BK36" s="277"/>
      <c r="BL36" s="278"/>
      <c r="BM36" s="135" t="s">
        <v>27</v>
      </c>
      <c r="BN36" s="123"/>
      <c r="BO36" s="286"/>
      <c r="BP36" s="289"/>
      <c r="BQ36" s="289"/>
      <c r="BR36" s="288"/>
      <c r="BS36" s="286"/>
      <c r="BT36" s="288"/>
      <c r="BU36" s="369"/>
      <c r="BV36" s="370"/>
      <c r="BW36" s="370"/>
      <c r="BX36" s="370"/>
      <c r="BY36" s="371"/>
      <c r="BZ36" s="135" t="s">
        <v>27</v>
      </c>
      <c r="CA36" s="123"/>
      <c r="CB36" s="223">
        <f t="shared" si="9"/>
        <v>15</v>
      </c>
      <c r="CC36" s="191">
        <f t="shared" si="10"/>
        <v>0</v>
      </c>
      <c r="CD36" s="195"/>
      <c r="CE36" s="195"/>
      <c r="CF36" s="16"/>
      <c r="CG36" s="170"/>
      <c r="CH36" s="203">
        <f t="shared" si="11"/>
        <v>0</v>
      </c>
      <c r="CI36" s="91">
        <f>'APP F2 SCHEDULE'!BP36+'APP F3 SCHEDULE'!BP36</f>
        <v>0</v>
      </c>
      <c r="CJ36" s="88"/>
      <c r="CK36" s="195">
        <f>'APP F2 SCHEDULE'!BR36+'APP F3 SCHEDULE'!BR36</f>
        <v>0</v>
      </c>
      <c r="CL36" s="195"/>
      <c r="CM36" s="88"/>
      <c r="CN36" s="88"/>
      <c r="CO36" s="216">
        <f t="shared" si="17"/>
        <v>0</v>
      </c>
      <c r="CP36" s="210">
        <f t="shared" si="12"/>
        <v>0</v>
      </c>
      <c r="CQ36" s="212">
        <f t="shared" si="13"/>
        <v>15</v>
      </c>
    </row>
    <row r="37" spans="1:95" s="5" customFormat="1" ht="13.5" thickBot="1">
      <c r="A37" s="131" t="s">
        <v>47</v>
      </c>
      <c r="C37" s="70">
        <f>SUM(C8:C36)</f>
        <v>43805</v>
      </c>
      <c r="D37" s="36">
        <f aca="true" t="shared" si="24" ref="D37:J37">SUM(D8:D36)</f>
        <v>95981</v>
      </c>
      <c r="E37" s="36">
        <f t="shared" si="24"/>
        <v>139786</v>
      </c>
      <c r="F37" s="36">
        <f t="shared" si="24"/>
        <v>16610</v>
      </c>
      <c r="G37" s="36">
        <f t="shared" si="24"/>
        <v>112591</v>
      </c>
      <c r="H37" s="36">
        <f t="shared" si="24"/>
        <v>60274</v>
      </c>
      <c r="I37" s="36">
        <f t="shared" si="24"/>
        <v>104079</v>
      </c>
      <c r="J37" s="35">
        <f t="shared" si="24"/>
        <v>216670</v>
      </c>
      <c r="K37" s="118"/>
      <c r="L37" s="70">
        <f aca="true" t="shared" si="25" ref="L37:S37">SUM(L8:L36)</f>
        <v>32771.75</v>
      </c>
      <c r="M37" s="36">
        <f t="shared" si="25"/>
        <v>95981</v>
      </c>
      <c r="N37" s="36">
        <f t="shared" si="25"/>
        <v>128752.75</v>
      </c>
      <c r="O37" s="36">
        <f t="shared" si="25"/>
        <v>0</v>
      </c>
      <c r="P37" s="36">
        <f t="shared" si="25"/>
        <v>95981</v>
      </c>
      <c r="Q37" s="36">
        <f t="shared" si="25"/>
        <v>71307.25</v>
      </c>
      <c r="R37" s="36">
        <f t="shared" si="25"/>
        <v>104079</v>
      </c>
      <c r="S37" s="35">
        <f t="shared" si="25"/>
        <v>200060</v>
      </c>
      <c r="T37" s="131" t="s">
        <v>47</v>
      </c>
      <c r="U37" s="128"/>
      <c r="V37" s="70">
        <f aca="true" t="shared" si="26" ref="V37:AC37">SUM(V8:V36)</f>
        <v>-11033.250000000002</v>
      </c>
      <c r="W37" s="36">
        <f t="shared" si="26"/>
        <v>0</v>
      </c>
      <c r="X37" s="36">
        <f t="shared" si="26"/>
        <v>-11033.250000000002</v>
      </c>
      <c r="Y37" s="36">
        <f t="shared" si="26"/>
        <v>-16610</v>
      </c>
      <c r="Z37" s="36">
        <f t="shared" si="26"/>
        <v>-16610</v>
      </c>
      <c r="AA37" s="36">
        <f t="shared" si="26"/>
        <v>11033.250000000002</v>
      </c>
      <c r="AB37" s="36">
        <f t="shared" si="26"/>
        <v>9.094947017729282E-13</v>
      </c>
      <c r="AC37" s="35">
        <f t="shared" si="26"/>
        <v>-16610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290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2"/>
      <c r="BA37" s="136" t="s">
        <v>47</v>
      </c>
      <c r="BB37" s="124"/>
      <c r="BC37" s="144">
        <f>SUM(BC8:BC36)</f>
        <v>3539</v>
      </c>
      <c r="BD37" s="83">
        <f>SUM(BD8:BD36)</f>
        <v>3378</v>
      </c>
      <c r="BE37" s="152">
        <f>SUM(BE8:BE36)</f>
        <v>-161</v>
      </c>
      <c r="BF37" s="150"/>
      <c r="BG37" s="144">
        <f>SUM(BG8:BG36)</f>
        <v>2950.245049972517</v>
      </c>
      <c r="BH37" s="83">
        <f>SUM(BH8:BH36)</f>
        <v>-427.7549500274827</v>
      </c>
      <c r="BI37" s="148">
        <f>SUM(BI8:BI36)</f>
        <v>-535.7549500274827</v>
      </c>
      <c r="BJ37" s="248"/>
      <c r="BK37" s="279"/>
      <c r="BL37" s="280"/>
      <c r="BM37" s="136" t="s">
        <v>47</v>
      </c>
      <c r="BN37" s="124"/>
      <c r="BO37" s="362"/>
      <c r="BP37" s="363"/>
      <c r="BQ37" s="363"/>
      <c r="BR37" s="364"/>
      <c r="BS37" s="362"/>
      <c r="BT37" s="364"/>
      <c r="BU37" s="372"/>
      <c r="BV37" s="373"/>
      <c r="BW37" s="373"/>
      <c r="BX37" s="373"/>
      <c r="BY37" s="374"/>
      <c r="BZ37" s="136" t="s">
        <v>47</v>
      </c>
      <c r="CA37" s="124"/>
      <c r="CB37" s="165">
        <f>SUM(CB8:CB36)</f>
        <v>3378</v>
      </c>
      <c r="CC37" s="166">
        <f aca="true" t="shared" si="27" ref="CC37:CQ37">SUM(CC8:CC36)</f>
        <v>-427.7549500274827</v>
      </c>
      <c r="CD37" s="167">
        <f t="shared" si="27"/>
        <v>-756</v>
      </c>
      <c r="CE37" s="167">
        <f t="shared" si="27"/>
        <v>-159</v>
      </c>
      <c r="CF37" s="167">
        <f t="shared" si="27"/>
        <v>-284</v>
      </c>
      <c r="CG37" s="167">
        <f t="shared" si="27"/>
        <v>-36</v>
      </c>
      <c r="CH37" s="168">
        <f t="shared" si="27"/>
        <v>-1662.7549500274827</v>
      </c>
      <c r="CI37" s="169">
        <f t="shared" si="27"/>
        <v>26.258680329812286</v>
      </c>
      <c r="CJ37" s="166">
        <f t="shared" si="27"/>
        <v>42</v>
      </c>
      <c r="CK37" s="166">
        <f t="shared" si="27"/>
        <v>56.43910375240528</v>
      </c>
      <c r="CL37" s="167">
        <f t="shared" si="27"/>
        <v>756</v>
      </c>
      <c r="CM37" s="167">
        <f t="shared" si="27"/>
        <v>284</v>
      </c>
      <c r="CN37" s="167">
        <f t="shared" si="27"/>
        <v>36</v>
      </c>
      <c r="CO37" s="217">
        <f t="shared" si="27"/>
        <v>1200.6977840822176</v>
      </c>
      <c r="CP37" s="206">
        <f t="shared" si="27"/>
        <v>-462.0571659452652</v>
      </c>
      <c r="CQ37" s="218">
        <f t="shared" si="27"/>
        <v>2915.9428340547347</v>
      </c>
    </row>
    <row r="38" spans="11:62" ht="12.75">
      <c r="K38" s="21"/>
      <c r="AD38" s="21"/>
      <c r="BJ38" s="21"/>
    </row>
    <row r="39" spans="11:89" ht="12.75">
      <c r="K39" s="21"/>
      <c r="AD39" s="21"/>
      <c r="BJ39" s="21"/>
      <c r="CI39" s="238"/>
      <c r="CJ39" s="6"/>
      <c r="CK39" s="238"/>
    </row>
    <row r="40" spans="11:62" ht="12.75">
      <c r="K40" s="21"/>
      <c r="BJ40" s="21"/>
    </row>
    <row r="41" spans="11:62" ht="12.75">
      <c r="K41" s="21"/>
      <c r="BJ41" s="21"/>
    </row>
    <row r="42" ht="12.75">
      <c r="K42" s="21"/>
    </row>
    <row r="43" ht="12.75">
      <c r="K43" s="21"/>
    </row>
    <row r="44" ht="12.75">
      <c r="K44" s="21"/>
    </row>
    <row r="45" ht="12.75">
      <c r="K45" s="21"/>
    </row>
    <row r="46" ht="12.75">
      <c r="K46" s="21"/>
    </row>
    <row r="47" ht="12.75">
      <c r="K47" s="21"/>
    </row>
    <row r="48" ht="12.75">
      <c r="K48" s="21"/>
    </row>
    <row r="49" ht="12.75">
      <c r="K49" s="21"/>
    </row>
    <row r="50" ht="12.75">
      <c r="K50" s="21"/>
    </row>
  </sheetData>
  <mergeCells count="52">
    <mergeCell ref="BO8:BR37"/>
    <mergeCell ref="BS8:BT37"/>
    <mergeCell ref="BU8:BY37"/>
    <mergeCell ref="A2:S2"/>
    <mergeCell ref="T2:AI2"/>
    <mergeCell ref="AJ2:AZ2"/>
    <mergeCell ref="BA2:BL2"/>
    <mergeCell ref="BM2:BY2"/>
    <mergeCell ref="AV4:AZ4"/>
    <mergeCell ref="BA4:BA7"/>
    <mergeCell ref="BZ2:CQ2"/>
    <mergeCell ref="A4:A7"/>
    <mergeCell ref="C4:J4"/>
    <mergeCell ref="L4:S4"/>
    <mergeCell ref="T4:T7"/>
    <mergeCell ref="V4:AC4"/>
    <mergeCell ref="AE4:AI7"/>
    <mergeCell ref="AJ4:AJ7"/>
    <mergeCell ref="AL4:AP4"/>
    <mergeCell ref="AQ4:AU4"/>
    <mergeCell ref="BC4:BE4"/>
    <mergeCell ref="AQ5:AU5"/>
    <mergeCell ref="AV5:AZ5"/>
    <mergeCell ref="BC5:BE5"/>
    <mergeCell ref="CB4:CQ4"/>
    <mergeCell ref="BS5:BT5"/>
    <mergeCell ref="BU5:BY5"/>
    <mergeCell ref="CB5:CB6"/>
    <mergeCell ref="CC5:CH5"/>
    <mergeCell ref="CI5:CO5"/>
    <mergeCell ref="CP5:CP6"/>
    <mergeCell ref="BS4:BT4"/>
    <mergeCell ref="BU4:BY4"/>
    <mergeCell ref="BZ4:BZ7"/>
    <mergeCell ref="BO4:BP4"/>
    <mergeCell ref="BQ4:BR4"/>
    <mergeCell ref="BO5:BP5"/>
    <mergeCell ref="BQ5:BR5"/>
    <mergeCell ref="CQ5:CQ6"/>
    <mergeCell ref="AL8:AZ37"/>
    <mergeCell ref="C5:J5"/>
    <mergeCell ref="L5:S5"/>
    <mergeCell ref="V5:AC5"/>
    <mergeCell ref="AL5:AP5"/>
    <mergeCell ref="AE8:AI13"/>
    <mergeCell ref="AE14:AI19"/>
    <mergeCell ref="AE20:AI25"/>
    <mergeCell ref="BM4:BM7"/>
    <mergeCell ref="BK4:BL7"/>
    <mergeCell ref="BG4:BI4"/>
    <mergeCell ref="BG5:BI5"/>
    <mergeCell ref="BK8:BL37"/>
  </mergeCells>
  <printOptions horizontalCentered="1"/>
  <pageMargins left="0" right="0" top="0.3937007874015748" bottom="0.3937007874015748" header="0.11811023622047245" footer="0.11811023622047245"/>
  <pageSetup orientation="landscape" paperSize="9" r:id="rId3"/>
  <headerFooter alignWithMargins="0">
    <oddHeader>&amp;C&amp;D&amp;R&amp;"Arial,Bold"APPENDIX F1</oddHeader>
    <oddFooter>&amp;C&amp;8&amp;P  of  &amp;N&amp;R&amp;8&amp;A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cols>
    <col min="1" max="16384" width="9.140625" style="188" customWidth="1"/>
  </cols>
  <sheetData>
    <row r="1" spans="1:14" ht="12.75">
      <c r="A1" s="254" t="s">
        <v>194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2.7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4" ht="12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4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1:14" ht="12.75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4" ht="12.75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</row>
    <row r="7" spans="1:14" ht="12.7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</row>
    <row r="8" spans="1:14" ht="12.75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</row>
    <row r="9" spans="1:14" ht="12.7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1:14" ht="12.7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1:14" ht="12.75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ht="12.75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9"/>
    </row>
    <row r="13" spans="1:14" ht="12.75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4" ht="12.75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9"/>
    </row>
    <row r="15" spans="1:14" ht="12.75">
      <c r="A15" s="25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9"/>
    </row>
    <row r="16" spans="1:14" ht="12.7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9"/>
    </row>
    <row r="17" spans="1:14" ht="12.75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9"/>
    </row>
    <row r="18" spans="1:14" ht="12.75">
      <c r="A18" s="25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9"/>
    </row>
    <row r="19" spans="1:14" ht="12.75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9"/>
    </row>
    <row r="20" spans="1:14" ht="12.75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</row>
    <row r="21" spans="1:14" ht="12.75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</row>
    <row r="22" spans="1:14" ht="12.75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</row>
    <row r="23" spans="1:14" ht="12.75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</row>
    <row r="24" spans="1:14" ht="12.75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9"/>
    </row>
    <row r="25" spans="1:14" ht="12.75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 ht="12.75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/>
    </row>
    <row r="27" spans="1:14" ht="12.75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9"/>
    </row>
    <row r="28" spans="1:14" ht="12.75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9"/>
    </row>
    <row r="29" spans="1:14" ht="12.7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</row>
    <row r="30" spans="1:14" ht="12.75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9"/>
    </row>
    <row r="31" spans="1:14" ht="12.75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9"/>
    </row>
    <row r="32" spans="1:14" ht="12.7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9"/>
    </row>
    <row r="33" spans="1:14" ht="12.75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9"/>
    </row>
    <row r="34" spans="1:14" ht="13.5" thickBo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F2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Q153"/>
  <sheetViews>
    <sheetView workbookViewId="0" topLeftCell="BK1">
      <selection activeCell="AU37" sqref="AU37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98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98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 t="s">
        <v>98</v>
      </c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 t="s">
        <v>98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98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M3" s="5"/>
      <c r="BN3" s="5"/>
      <c r="BZ3" s="5"/>
      <c r="CA3" s="5"/>
    </row>
    <row r="4" spans="1:95" s="4" customFormat="1" ht="19.5" customHeight="1" thickBot="1">
      <c r="A4" s="316" t="s">
        <v>79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79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79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79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263" t="s">
        <v>176</v>
      </c>
      <c r="BL4" s="379"/>
      <c r="BM4" s="316" t="s">
        <v>79</v>
      </c>
      <c r="BN4" s="120"/>
      <c r="BO4" s="319" t="s">
        <v>117</v>
      </c>
      <c r="BP4" s="320"/>
      <c r="BQ4" s="321" t="s">
        <v>118</v>
      </c>
      <c r="BR4" s="322"/>
      <c r="BS4" s="350" t="s">
        <v>119</v>
      </c>
      <c r="BT4" s="346"/>
      <c r="BU4" s="347" t="s">
        <v>142</v>
      </c>
      <c r="BV4" s="348"/>
      <c r="BW4" s="348"/>
      <c r="BX4" s="348"/>
      <c r="BY4" s="349"/>
      <c r="BZ4" s="316" t="s">
        <v>79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81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380"/>
      <c r="BL5" s="381"/>
      <c r="BM5" s="317"/>
      <c r="BN5" s="121"/>
      <c r="BO5" s="323" t="s">
        <v>125</v>
      </c>
      <c r="BP5" s="324"/>
      <c r="BQ5" s="325" t="s">
        <v>127</v>
      </c>
      <c r="BR5" s="326"/>
      <c r="BS5" s="406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94" t="s">
        <v>145</v>
      </c>
      <c r="CC5" s="396" t="s">
        <v>154</v>
      </c>
      <c r="CD5" s="397"/>
      <c r="CE5" s="397"/>
      <c r="CF5" s="397"/>
      <c r="CG5" s="397"/>
      <c r="CH5" s="398"/>
      <c r="CI5" s="399" t="s">
        <v>153</v>
      </c>
      <c r="CJ5" s="400"/>
      <c r="CK5" s="400"/>
      <c r="CL5" s="400"/>
      <c r="CM5" s="400"/>
      <c r="CN5" s="400"/>
      <c r="CO5" s="401"/>
      <c r="CP5" s="402" t="s">
        <v>156</v>
      </c>
      <c r="CQ5" s="404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114</v>
      </c>
      <c r="BH6" s="65" t="s">
        <v>116</v>
      </c>
      <c r="BI6" s="159" t="s">
        <v>115</v>
      </c>
      <c r="BJ6" s="8"/>
      <c r="BK6" s="380"/>
      <c r="BL6" s="381"/>
      <c r="BM6" s="317"/>
      <c r="BN6" s="121"/>
      <c r="BO6" s="161" t="s">
        <v>128</v>
      </c>
      <c r="BP6" s="162" t="s">
        <v>140</v>
      </c>
      <c r="BQ6" s="161" t="s">
        <v>128</v>
      </c>
      <c r="BR6" s="162" t="s">
        <v>140</v>
      </c>
      <c r="BS6" s="161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95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175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182" t="s">
        <v>152</v>
      </c>
      <c r="CP6" s="403"/>
      <c r="CQ6" s="405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382"/>
      <c r="BL7" s="383"/>
      <c r="BM7" s="318"/>
      <c r="BN7" s="121"/>
      <c r="BO7" s="229" t="s">
        <v>112</v>
      </c>
      <c r="BP7" s="230" t="s">
        <v>113</v>
      </c>
      <c r="BQ7" s="229" t="s">
        <v>129</v>
      </c>
      <c r="BR7" s="230" t="s">
        <v>130</v>
      </c>
      <c r="BS7" s="229" t="s">
        <v>131</v>
      </c>
      <c r="BT7" s="230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171" t="s">
        <v>138</v>
      </c>
      <c r="CC7" s="176" t="s">
        <v>139</v>
      </c>
      <c r="CD7" s="249" t="s">
        <v>167</v>
      </c>
      <c r="CE7" s="249" t="s">
        <v>143</v>
      </c>
      <c r="CF7" s="249" t="s">
        <v>146</v>
      </c>
      <c r="CG7" s="249" t="s">
        <v>157</v>
      </c>
      <c r="CH7" s="227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179" t="s">
        <v>164</v>
      </c>
      <c r="CP7" s="164" t="s">
        <v>165</v>
      </c>
      <c r="CQ7" s="172" t="s">
        <v>166</v>
      </c>
    </row>
    <row r="8" spans="1:95" ht="12.75" customHeight="1">
      <c r="A8" s="129" t="s">
        <v>2</v>
      </c>
      <c r="B8" s="4"/>
      <c r="C8" s="66">
        <v>6360</v>
      </c>
      <c r="D8" s="10">
        <v>10016</v>
      </c>
      <c r="E8" s="10">
        <f>C8+D8</f>
        <v>16376</v>
      </c>
      <c r="F8" s="10">
        <v>2773</v>
      </c>
      <c r="G8" s="10">
        <f>D8+F8</f>
        <v>12789</v>
      </c>
      <c r="H8" s="10">
        <v>9541</v>
      </c>
      <c r="I8" s="10">
        <f>C8+H8</f>
        <v>15901</v>
      </c>
      <c r="J8" s="31">
        <f>G8+I8</f>
        <v>28690</v>
      </c>
      <c r="K8" s="118"/>
      <c r="L8" s="66">
        <v>4452.28</v>
      </c>
      <c r="M8" s="10">
        <v>10016</v>
      </c>
      <c r="N8" s="10">
        <f>L8+M8</f>
        <v>14468.279999999999</v>
      </c>
      <c r="O8" s="10">
        <v>0</v>
      </c>
      <c r="P8" s="10">
        <f>M8+O8</f>
        <v>10016</v>
      </c>
      <c r="Q8" s="10">
        <v>11448.72</v>
      </c>
      <c r="R8" s="10">
        <f>L8+Q8</f>
        <v>15901</v>
      </c>
      <c r="S8" s="31">
        <f>P8+R8</f>
        <v>25917</v>
      </c>
      <c r="T8" s="132" t="s">
        <v>2</v>
      </c>
      <c r="U8" s="126"/>
      <c r="V8" s="66">
        <f aca="true" t="shared" si="0" ref="V8:V36">L8-C8</f>
        <v>-1907.7200000000003</v>
      </c>
      <c r="W8" s="9">
        <f aca="true" t="shared" si="1" ref="W8:W36">M8-D8</f>
        <v>0</v>
      </c>
      <c r="X8" s="10">
        <f>V8+W8</f>
        <v>-1907.7200000000003</v>
      </c>
      <c r="Y8" s="9">
        <f aca="true" t="shared" si="2" ref="Y8:Y36">O8-F8</f>
        <v>-2773</v>
      </c>
      <c r="Z8" s="10">
        <f>W8+Y8</f>
        <v>-2773</v>
      </c>
      <c r="AA8" s="9">
        <f aca="true" t="shared" si="3" ref="AA8:AA36">Q8-H8</f>
        <v>1907.7199999999993</v>
      </c>
      <c r="AB8" s="10">
        <f>V8+AA8</f>
        <v>0</v>
      </c>
      <c r="AC8" s="31">
        <f>Z8+AB8</f>
        <v>-2773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99">
        <v>4.6</v>
      </c>
      <c r="AM8" s="84">
        <v>6</v>
      </c>
      <c r="AN8" s="84">
        <v>5.04</v>
      </c>
      <c r="AO8" s="17">
        <v>0.82</v>
      </c>
      <c r="AP8" s="27">
        <v>0.6</v>
      </c>
      <c r="AQ8" s="114">
        <v>3.9</v>
      </c>
      <c r="AR8" s="24">
        <v>4.9</v>
      </c>
      <c r="AS8" s="38">
        <v>4.72</v>
      </c>
      <c r="AT8" s="56">
        <v>0.85</v>
      </c>
      <c r="AU8" s="62">
        <v>0.72</v>
      </c>
      <c r="AV8" s="99">
        <f>AQ8-AL8</f>
        <v>-0.6999999999999997</v>
      </c>
      <c r="AW8" s="84">
        <f>AR8-AM8</f>
        <v>-1.0999999999999996</v>
      </c>
      <c r="AX8" s="84">
        <f>AS8-AN8</f>
        <v>-0.3200000000000003</v>
      </c>
      <c r="AY8" s="17">
        <f>AT8-AO8</f>
        <v>0.030000000000000027</v>
      </c>
      <c r="AZ8" s="27">
        <f>AU8-AP8</f>
        <v>0.12</v>
      </c>
      <c r="BA8" s="133" t="s">
        <v>2</v>
      </c>
      <c r="BB8" s="123"/>
      <c r="BC8" s="141">
        <v>284</v>
      </c>
      <c r="BD8" s="98">
        <v>245</v>
      </c>
      <c r="BE8" s="100">
        <f>BD8-BC8</f>
        <v>-39</v>
      </c>
      <c r="BF8" s="149"/>
      <c r="BG8" s="97">
        <f>((N8*AS8)/AT8)/365</f>
        <v>220.11371990330375</v>
      </c>
      <c r="BH8" s="98">
        <f>BG8-BD8</f>
        <v>-24.886280096696254</v>
      </c>
      <c r="BI8" s="242">
        <f>BG8-BC8</f>
        <v>-63.886280096696254</v>
      </c>
      <c r="BJ8" s="185"/>
      <c r="BK8" s="275" t="s">
        <v>184</v>
      </c>
      <c r="BL8" s="276"/>
      <c r="BM8" s="133" t="s">
        <v>2</v>
      </c>
      <c r="BN8" s="123"/>
      <c r="BO8" s="97">
        <v>223</v>
      </c>
      <c r="BP8" s="231">
        <f>((BO8*AS8)/AT8)/365</f>
        <v>3.3926188557614827</v>
      </c>
      <c r="BQ8" s="97">
        <v>163</v>
      </c>
      <c r="BR8" s="232">
        <f>((BQ8*AS8)/AT8)/365</f>
        <v>2.479806607574537</v>
      </c>
      <c r="BS8" s="365" t="s">
        <v>181</v>
      </c>
      <c r="BT8" s="376"/>
      <c r="BU8" s="376"/>
      <c r="BV8" s="376"/>
      <c r="BW8" s="376"/>
      <c r="BX8" s="376"/>
      <c r="BY8" s="377"/>
      <c r="BZ8" s="133" t="s">
        <v>2</v>
      </c>
      <c r="CA8" s="123"/>
      <c r="CB8" s="384" t="s">
        <v>169</v>
      </c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6"/>
    </row>
    <row r="9" spans="1:95" ht="12.75" customHeight="1">
      <c r="A9" s="122" t="s">
        <v>3</v>
      </c>
      <c r="B9" s="4"/>
      <c r="C9" s="67">
        <v>1050</v>
      </c>
      <c r="D9" s="12">
        <v>401</v>
      </c>
      <c r="E9" s="12">
        <f aca="true" t="shared" si="4" ref="E9:E36">C9+D9</f>
        <v>1451</v>
      </c>
      <c r="F9" s="12">
        <v>34</v>
      </c>
      <c r="G9" s="12">
        <f>D9+F9</f>
        <v>435</v>
      </c>
      <c r="H9" s="12">
        <v>117</v>
      </c>
      <c r="I9" s="12">
        <f>C9+H9</f>
        <v>1167</v>
      </c>
      <c r="J9" s="32">
        <f>G9+I9</f>
        <v>1602</v>
      </c>
      <c r="K9" s="118"/>
      <c r="L9" s="67">
        <v>793.56</v>
      </c>
      <c r="M9" s="12">
        <v>401</v>
      </c>
      <c r="N9" s="12">
        <f aca="true" t="shared" si="5" ref="N9:N36">L9+M9</f>
        <v>1194.56</v>
      </c>
      <c r="O9" s="12">
        <v>0</v>
      </c>
      <c r="P9" s="12">
        <f>M9+O9</f>
        <v>401</v>
      </c>
      <c r="Q9" s="12">
        <v>373.44</v>
      </c>
      <c r="R9" s="12">
        <f>L9+Q9</f>
        <v>1167</v>
      </c>
      <c r="S9" s="32">
        <f>P9+R9</f>
        <v>1568</v>
      </c>
      <c r="T9" s="122" t="s">
        <v>3</v>
      </c>
      <c r="U9" s="126"/>
      <c r="V9" s="67">
        <f t="shared" si="0"/>
        <v>-256.44000000000005</v>
      </c>
      <c r="W9" s="11">
        <f t="shared" si="1"/>
        <v>0</v>
      </c>
      <c r="X9" s="12">
        <f aca="true" t="shared" si="6" ref="X9:X36">V9+W9</f>
        <v>-256.44000000000005</v>
      </c>
      <c r="Y9" s="11">
        <f t="shared" si="2"/>
        <v>-34</v>
      </c>
      <c r="Z9" s="12">
        <f>W9+Y9</f>
        <v>-34</v>
      </c>
      <c r="AA9" s="11">
        <f t="shared" si="3"/>
        <v>256.44</v>
      </c>
      <c r="AB9" s="12">
        <f>V9+AA9</f>
        <v>0</v>
      </c>
      <c r="AC9" s="32">
        <f>Z9+AB9</f>
        <v>-34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92">
        <v>5.8</v>
      </c>
      <c r="AM9" s="85">
        <v>20.6</v>
      </c>
      <c r="AN9" s="85">
        <v>9.89</v>
      </c>
      <c r="AO9" s="18">
        <v>0.78</v>
      </c>
      <c r="AP9" s="28">
        <v>0.1</v>
      </c>
      <c r="AQ9" s="115">
        <v>5.3</v>
      </c>
      <c r="AR9" s="25">
        <v>16.6</v>
      </c>
      <c r="AS9" s="39">
        <v>9.17</v>
      </c>
      <c r="AT9" s="48">
        <v>0.8</v>
      </c>
      <c r="AU9" s="37">
        <v>0.32</v>
      </c>
      <c r="AV9" s="92">
        <f aca="true" t="shared" si="7" ref="AV9:AV28">AQ9-AL9</f>
        <v>-0.5</v>
      </c>
      <c r="AW9" s="85">
        <f aca="true" t="shared" si="8" ref="AW9:AW28">AR9-AM9</f>
        <v>-4</v>
      </c>
      <c r="AX9" s="85">
        <f aca="true" t="shared" si="9" ref="AX9:AX31">AS9-AN9</f>
        <v>-0.7200000000000006</v>
      </c>
      <c r="AY9" s="18">
        <f aca="true" t="shared" si="10" ref="AY9:AY31">AT9-AO9</f>
        <v>0.020000000000000018</v>
      </c>
      <c r="AZ9" s="28">
        <f aca="true" t="shared" si="11" ref="AZ9:AZ31">AU9-AP9</f>
        <v>0.22</v>
      </c>
      <c r="BA9" s="134" t="s">
        <v>3</v>
      </c>
      <c r="BB9" s="123"/>
      <c r="BC9" s="142">
        <v>51</v>
      </c>
      <c r="BD9" s="86">
        <v>56</v>
      </c>
      <c r="BE9" s="145">
        <f aca="true" t="shared" si="12" ref="BE9:BE36">BD9-BC9</f>
        <v>5</v>
      </c>
      <c r="BF9" s="149"/>
      <c r="BG9" s="89">
        <f aca="true" t="shared" si="13" ref="BG9:BG28">((N9*AS9)/AT9)/365</f>
        <v>37.514093150684936</v>
      </c>
      <c r="BH9" s="86">
        <f aca="true" t="shared" si="14" ref="BH9:BH36">BG9-BD9</f>
        <v>-18.485906849315064</v>
      </c>
      <c r="BI9" s="243">
        <f aca="true" t="shared" si="15" ref="BI9:BI28">BG9-BC9</f>
        <v>-13.485906849315064</v>
      </c>
      <c r="BJ9" s="185"/>
      <c r="BK9" s="277"/>
      <c r="BL9" s="278"/>
      <c r="BM9" s="134" t="s">
        <v>3</v>
      </c>
      <c r="BN9" s="123"/>
      <c r="BO9" s="142"/>
      <c r="BP9" s="234"/>
      <c r="BQ9" s="142">
        <v>26</v>
      </c>
      <c r="BR9" s="233">
        <f>((BQ9*AS9)/AT9)/365</f>
        <v>0.8165068493150685</v>
      </c>
      <c r="BS9" s="356"/>
      <c r="BT9" s="378"/>
      <c r="BU9" s="378"/>
      <c r="BV9" s="378"/>
      <c r="BW9" s="378"/>
      <c r="BX9" s="378"/>
      <c r="BY9" s="358"/>
      <c r="BZ9" s="134" t="s">
        <v>3</v>
      </c>
      <c r="CA9" s="123"/>
      <c r="CB9" s="387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9"/>
      <c r="CQ9" s="390"/>
    </row>
    <row r="10" spans="1:95" ht="12.75" customHeight="1">
      <c r="A10" s="122" t="s">
        <v>4</v>
      </c>
      <c r="B10" s="4"/>
      <c r="C10" s="67">
        <v>3130</v>
      </c>
      <c r="D10" s="12">
        <v>1718</v>
      </c>
      <c r="E10" s="12">
        <f t="shared" si="4"/>
        <v>4848</v>
      </c>
      <c r="F10" s="12">
        <v>134</v>
      </c>
      <c r="G10" s="12">
        <f>D10+F10</f>
        <v>1852</v>
      </c>
      <c r="H10" s="12">
        <v>4505</v>
      </c>
      <c r="I10" s="12">
        <f>C10+H10</f>
        <v>7635</v>
      </c>
      <c r="J10" s="32">
        <f aca="true" t="shared" si="16" ref="J10:J36">G10+I10</f>
        <v>9487</v>
      </c>
      <c r="K10" s="118"/>
      <c r="L10" s="67">
        <v>2519.55</v>
      </c>
      <c r="M10" s="12">
        <v>1718</v>
      </c>
      <c r="N10" s="12">
        <f t="shared" si="5"/>
        <v>4237.55</v>
      </c>
      <c r="O10" s="12">
        <v>0</v>
      </c>
      <c r="P10" s="12">
        <f>M10+O10</f>
        <v>1718</v>
      </c>
      <c r="Q10" s="12">
        <v>5115.45</v>
      </c>
      <c r="R10" s="12">
        <f>L10+Q10</f>
        <v>7635</v>
      </c>
      <c r="S10" s="32">
        <f>P10+R10</f>
        <v>9353</v>
      </c>
      <c r="T10" s="122" t="s">
        <v>4</v>
      </c>
      <c r="U10" s="126"/>
      <c r="V10" s="67">
        <f t="shared" si="0"/>
        <v>-610.4499999999998</v>
      </c>
      <c r="W10" s="11">
        <f t="shared" si="1"/>
        <v>0</v>
      </c>
      <c r="X10" s="12">
        <f t="shared" si="6"/>
        <v>-610.4499999999998</v>
      </c>
      <c r="Y10" s="11">
        <f t="shared" si="2"/>
        <v>-134</v>
      </c>
      <c r="Z10" s="12">
        <f>W10+Y10</f>
        <v>-134</v>
      </c>
      <c r="AA10" s="11">
        <f t="shared" si="3"/>
        <v>610.4499999999998</v>
      </c>
      <c r="AB10" s="12">
        <f>V10+AA10</f>
        <v>0</v>
      </c>
      <c r="AC10" s="32">
        <f>Z10+AB10</f>
        <v>-134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92">
        <v>3.6</v>
      </c>
      <c r="AM10" s="85">
        <v>5.8</v>
      </c>
      <c r="AN10" s="85">
        <v>4.38</v>
      </c>
      <c r="AO10" s="18">
        <v>0.72</v>
      </c>
      <c r="AP10" s="28">
        <v>0.5900458415193189</v>
      </c>
      <c r="AQ10" s="115">
        <v>3.1</v>
      </c>
      <c r="AR10" s="25">
        <v>4.5</v>
      </c>
      <c r="AS10" s="39">
        <v>3.7</v>
      </c>
      <c r="AT10" s="48">
        <v>0.8</v>
      </c>
      <c r="AU10" s="37">
        <v>0.67</v>
      </c>
      <c r="AV10" s="92">
        <f t="shared" si="7"/>
        <v>-0.5</v>
      </c>
      <c r="AW10" s="85">
        <f t="shared" si="8"/>
        <v>-1.2999999999999998</v>
      </c>
      <c r="AX10" s="85">
        <f t="shared" si="9"/>
        <v>-0.6799999999999997</v>
      </c>
      <c r="AY10" s="18">
        <f t="shared" si="10"/>
        <v>0.08000000000000007</v>
      </c>
      <c r="AZ10" s="28">
        <f t="shared" si="11"/>
        <v>0.0799541584806811</v>
      </c>
      <c r="BA10" s="134" t="s">
        <v>4</v>
      </c>
      <c r="BB10" s="123"/>
      <c r="BC10" s="142">
        <v>83</v>
      </c>
      <c r="BD10" s="86">
        <v>80</v>
      </c>
      <c r="BE10" s="145">
        <f t="shared" si="12"/>
        <v>-3</v>
      </c>
      <c r="BF10" s="149"/>
      <c r="BG10" s="89">
        <f t="shared" si="13"/>
        <v>53.69498287671233</v>
      </c>
      <c r="BH10" s="86">
        <f t="shared" si="14"/>
        <v>-26.30501712328767</v>
      </c>
      <c r="BI10" s="243">
        <f t="shared" si="15"/>
        <v>-29.30501712328767</v>
      </c>
      <c r="BJ10" s="185"/>
      <c r="BK10" s="277"/>
      <c r="BL10" s="278"/>
      <c r="BM10" s="134" t="s">
        <v>4</v>
      </c>
      <c r="BN10" s="123"/>
      <c r="BO10" s="142">
        <v>176</v>
      </c>
      <c r="BP10" s="234">
        <f>((BO10*AS10)/AT10)/365</f>
        <v>2.23013698630137</v>
      </c>
      <c r="BQ10" s="142">
        <v>65</v>
      </c>
      <c r="BR10" s="233">
        <f>((BQ10*AS10)/AT10)/365</f>
        <v>0.8236301369863014</v>
      </c>
      <c r="BS10" s="356"/>
      <c r="BT10" s="378"/>
      <c r="BU10" s="378"/>
      <c r="BV10" s="378"/>
      <c r="BW10" s="378"/>
      <c r="BX10" s="378"/>
      <c r="BY10" s="358"/>
      <c r="BZ10" s="134" t="s">
        <v>4</v>
      </c>
      <c r="CA10" s="123"/>
      <c r="CB10" s="387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9"/>
      <c r="CQ10" s="390"/>
    </row>
    <row r="11" spans="1:95" ht="12.75" customHeight="1">
      <c r="A11" s="122" t="s">
        <v>5</v>
      </c>
      <c r="B11" s="4"/>
      <c r="C11" s="67">
        <v>2356</v>
      </c>
      <c r="D11" s="12">
        <v>3596</v>
      </c>
      <c r="E11" s="12">
        <f t="shared" si="4"/>
        <v>5952</v>
      </c>
      <c r="F11" s="12">
        <v>346</v>
      </c>
      <c r="G11" s="12">
        <f aca="true" t="shared" si="17" ref="G11:G36">D11+F11</f>
        <v>3942</v>
      </c>
      <c r="H11" s="12">
        <v>1570</v>
      </c>
      <c r="I11" s="12">
        <f aca="true" t="shared" si="18" ref="I11:I36">C11+H11</f>
        <v>3926</v>
      </c>
      <c r="J11" s="32">
        <f t="shared" si="16"/>
        <v>7868</v>
      </c>
      <c r="K11" s="118"/>
      <c r="L11" s="67">
        <v>2120.04</v>
      </c>
      <c r="M11" s="12">
        <v>3596</v>
      </c>
      <c r="N11" s="12">
        <f t="shared" si="5"/>
        <v>5716.04</v>
      </c>
      <c r="O11" s="12">
        <v>0</v>
      </c>
      <c r="P11" s="12">
        <f>M11+O11</f>
        <v>3596</v>
      </c>
      <c r="Q11" s="12">
        <v>1805.96</v>
      </c>
      <c r="R11" s="12">
        <f>L11+Q11</f>
        <v>3926</v>
      </c>
      <c r="S11" s="32">
        <f>P11+R11</f>
        <v>7522</v>
      </c>
      <c r="T11" s="122" t="s">
        <v>5</v>
      </c>
      <c r="U11" s="126"/>
      <c r="V11" s="67">
        <f t="shared" si="0"/>
        <v>-235.96000000000004</v>
      </c>
      <c r="W11" s="11">
        <f t="shared" si="1"/>
        <v>0</v>
      </c>
      <c r="X11" s="12">
        <f t="shared" si="6"/>
        <v>-235.96000000000004</v>
      </c>
      <c r="Y11" s="11">
        <f t="shared" si="2"/>
        <v>-346</v>
      </c>
      <c r="Z11" s="12">
        <f>W11+Y11</f>
        <v>-346</v>
      </c>
      <c r="AA11" s="11">
        <f t="shared" si="3"/>
        <v>235.96000000000004</v>
      </c>
      <c r="AB11" s="12">
        <f>V11+AA11</f>
        <v>0</v>
      </c>
      <c r="AC11" s="32">
        <f>Z11+AB11</f>
        <v>-346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92">
        <v>5.8</v>
      </c>
      <c r="AM11" s="85">
        <v>7.4</v>
      </c>
      <c r="AN11" s="85">
        <v>6.8</v>
      </c>
      <c r="AO11" s="18">
        <v>0.73</v>
      </c>
      <c r="AP11" s="28">
        <v>0.3998981151299032</v>
      </c>
      <c r="AQ11" s="115">
        <v>5.5</v>
      </c>
      <c r="AR11" s="25">
        <v>6.7</v>
      </c>
      <c r="AS11" s="39">
        <v>6.44</v>
      </c>
      <c r="AT11" s="48">
        <v>0.8</v>
      </c>
      <c r="AU11" s="37">
        <v>0.46</v>
      </c>
      <c r="AV11" s="92">
        <f t="shared" si="7"/>
        <v>-0.2999999999999998</v>
      </c>
      <c r="AW11" s="85">
        <f t="shared" si="8"/>
        <v>-0.7000000000000002</v>
      </c>
      <c r="AX11" s="85">
        <f t="shared" si="9"/>
        <v>-0.35999999999999943</v>
      </c>
      <c r="AY11" s="18">
        <f t="shared" si="10"/>
        <v>0.07000000000000006</v>
      </c>
      <c r="AZ11" s="28">
        <f t="shared" si="11"/>
        <v>0.06010188487009682</v>
      </c>
      <c r="BA11" s="134" t="s">
        <v>5</v>
      </c>
      <c r="BB11" s="123"/>
      <c r="BC11" s="142">
        <v>157</v>
      </c>
      <c r="BD11" s="86">
        <v>161</v>
      </c>
      <c r="BE11" s="145">
        <f t="shared" si="12"/>
        <v>4</v>
      </c>
      <c r="BF11" s="149"/>
      <c r="BG11" s="89">
        <f t="shared" si="13"/>
        <v>126.06608767123288</v>
      </c>
      <c r="BH11" s="86">
        <f t="shared" si="14"/>
        <v>-34.93391232876712</v>
      </c>
      <c r="BI11" s="243">
        <f t="shared" si="15"/>
        <v>-30.93391232876712</v>
      </c>
      <c r="BJ11" s="185"/>
      <c r="BK11" s="277"/>
      <c r="BL11" s="278"/>
      <c r="BM11" s="134" t="s">
        <v>5</v>
      </c>
      <c r="BN11" s="123"/>
      <c r="BO11" s="142">
        <v>318</v>
      </c>
      <c r="BP11" s="234">
        <f>((BO11*AS11)/AT11)/365</f>
        <v>7.013424657534247</v>
      </c>
      <c r="BQ11" s="142">
        <v>67</v>
      </c>
      <c r="BR11" s="233">
        <f>((BQ11*AS11)/AT11)/365</f>
        <v>1.4776712328767123</v>
      </c>
      <c r="BS11" s="356"/>
      <c r="BT11" s="378"/>
      <c r="BU11" s="378"/>
      <c r="BV11" s="378"/>
      <c r="BW11" s="378"/>
      <c r="BX11" s="378"/>
      <c r="BY11" s="358"/>
      <c r="BZ11" s="134" t="s">
        <v>5</v>
      </c>
      <c r="CA11" s="123"/>
      <c r="CB11" s="387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9"/>
      <c r="CQ11" s="390"/>
    </row>
    <row r="12" spans="1:95" ht="12.75" customHeight="1">
      <c r="A12" s="122" t="s">
        <v>6</v>
      </c>
      <c r="B12" s="4"/>
      <c r="C12" s="67"/>
      <c r="D12" s="12"/>
      <c r="E12" s="12">
        <f t="shared" si="4"/>
        <v>0</v>
      </c>
      <c r="F12" s="12"/>
      <c r="G12" s="12"/>
      <c r="H12" s="12"/>
      <c r="I12" s="12"/>
      <c r="J12" s="32"/>
      <c r="K12" s="118"/>
      <c r="L12" s="67"/>
      <c r="M12" s="12"/>
      <c r="N12" s="12">
        <f t="shared" si="5"/>
        <v>0</v>
      </c>
      <c r="O12" s="12">
        <v>0</v>
      </c>
      <c r="P12" s="12"/>
      <c r="Q12" s="12"/>
      <c r="R12" s="12"/>
      <c r="S12" s="32"/>
      <c r="T12" s="122" t="s">
        <v>6</v>
      </c>
      <c r="U12" s="126"/>
      <c r="V12" s="67">
        <f t="shared" si="0"/>
        <v>0</v>
      </c>
      <c r="W12" s="11">
        <f t="shared" si="1"/>
        <v>0</v>
      </c>
      <c r="X12" s="12">
        <f t="shared" si="6"/>
        <v>0</v>
      </c>
      <c r="Y12" s="11">
        <f t="shared" si="2"/>
        <v>0</v>
      </c>
      <c r="Z12" s="12"/>
      <c r="AA12" s="11">
        <f t="shared" si="3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92"/>
      <c r="AM12" s="85"/>
      <c r="AN12" s="85"/>
      <c r="AO12" s="18"/>
      <c r="AP12" s="28"/>
      <c r="AQ12" s="115"/>
      <c r="AR12" s="25"/>
      <c r="AS12" s="39"/>
      <c r="AT12" s="54"/>
      <c r="AU12" s="103"/>
      <c r="AV12" s="92"/>
      <c r="AW12" s="85"/>
      <c r="AX12" s="85"/>
      <c r="AY12" s="18"/>
      <c r="AZ12" s="28"/>
      <c r="BA12" s="134" t="s">
        <v>6</v>
      </c>
      <c r="BB12" s="123"/>
      <c r="BC12" s="142">
        <v>40</v>
      </c>
      <c r="BD12" s="86">
        <v>45</v>
      </c>
      <c r="BE12" s="145">
        <f t="shared" si="12"/>
        <v>5</v>
      </c>
      <c r="BF12" s="149"/>
      <c r="BG12" s="153">
        <f>BD12</f>
        <v>45</v>
      </c>
      <c r="BH12" s="156">
        <f t="shared" si="14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142"/>
      <c r="BP12" s="234"/>
      <c r="BQ12" s="142"/>
      <c r="BR12" s="233"/>
      <c r="BS12" s="356"/>
      <c r="BT12" s="378"/>
      <c r="BU12" s="378"/>
      <c r="BV12" s="378"/>
      <c r="BW12" s="378"/>
      <c r="BX12" s="378"/>
      <c r="BY12" s="358"/>
      <c r="BZ12" s="134" t="s">
        <v>6</v>
      </c>
      <c r="CA12" s="123"/>
      <c r="CB12" s="387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9"/>
      <c r="CQ12" s="390"/>
    </row>
    <row r="13" spans="1:95" ht="13.5" customHeight="1" thickBot="1">
      <c r="A13" s="122" t="s">
        <v>7</v>
      </c>
      <c r="B13" s="4"/>
      <c r="C13" s="67">
        <v>1799</v>
      </c>
      <c r="D13" s="12">
        <v>866</v>
      </c>
      <c r="E13" s="12">
        <f t="shared" si="4"/>
        <v>2665</v>
      </c>
      <c r="F13" s="12">
        <v>86</v>
      </c>
      <c r="G13" s="12">
        <f t="shared" si="17"/>
        <v>952</v>
      </c>
      <c r="H13" s="12">
        <v>1056</v>
      </c>
      <c r="I13" s="12">
        <f t="shared" si="18"/>
        <v>2855</v>
      </c>
      <c r="J13" s="32">
        <f t="shared" si="16"/>
        <v>3807</v>
      </c>
      <c r="K13" s="118"/>
      <c r="L13" s="67">
        <v>1684.45</v>
      </c>
      <c r="M13" s="12">
        <v>866</v>
      </c>
      <c r="N13" s="12">
        <f t="shared" si="5"/>
        <v>2550.45</v>
      </c>
      <c r="O13" s="12">
        <v>0</v>
      </c>
      <c r="P13" s="12">
        <f aca="true" t="shared" si="19" ref="P13:P36">M13+O13</f>
        <v>866</v>
      </c>
      <c r="Q13" s="12">
        <v>1170.55</v>
      </c>
      <c r="R13" s="12">
        <f aca="true" t="shared" si="20" ref="R13:R36">L13+Q13</f>
        <v>2855</v>
      </c>
      <c r="S13" s="32">
        <f aca="true" t="shared" si="21" ref="S13:S36">P13+R13</f>
        <v>3721</v>
      </c>
      <c r="T13" s="122" t="s">
        <v>7</v>
      </c>
      <c r="U13" s="126"/>
      <c r="V13" s="67">
        <f t="shared" si="0"/>
        <v>-114.54999999999995</v>
      </c>
      <c r="W13" s="11">
        <f t="shared" si="1"/>
        <v>0</v>
      </c>
      <c r="X13" s="12">
        <f t="shared" si="6"/>
        <v>-114.54999999999995</v>
      </c>
      <c r="Y13" s="11">
        <f t="shared" si="2"/>
        <v>-86</v>
      </c>
      <c r="Z13" s="12">
        <f aca="true" t="shared" si="22" ref="Z13:Z36">W13+Y13</f>
        <v>-86</v>
      </c>
      <c r="AA13" s="11">
        <f t="shared" si="3"/>
        <v>114.54999999999995</v>
      </c>
      <c r="AB13" s="12">
        <f aca="true" t="shared" si="23" ref="AB13:AB36">V13+AA13</f>
        <v>0</v>
      </c>
      <c r="AC13" s="32">
        <f aca="true" t="shared" si="24" ref="AC13:AC36">Z13+AB13</f>
        <v>-86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92">
        <v>2</v>
      </c>
      <c r="AM13" s="85">
        <v>3.8</v>
      </c>
      <c r="AN13" s="85">
        <v>2.59</v>
      </c>
      <c r="AO13" s="18">
        <v>0.57</v>
      </c>
      <c r="AP13" s="28">
        <v>0.369877408056042</v>
      </c>
      <c r="AQ13" s="115">
        <v>1.9</v>
      </c>
      <c r="AR13" s="41">
        <v>3.5</v>
      </c>
      <c r="AS13" s="39">
        <v>2.49</v>
      </c>
      <c r="AT13" s="48">
        <v>0.65</v>
      </c>
      <c r="AU13" s="37">
        <v>0.41</v>
      </c>
      <c r="AV13" s="92">
        <f t="shared" si="7"/>
        <v>-0.10000000000000009</v>
      </c>
      <c r="AW13" s="85">
        <f t="shared" si="8"/>
        <v>-0.2999999999999998</v>
      </c>
      <c r="AX13" s="85">
        <f t="shared" si="9"/>
        <v>-0.09999999999999964</v>
      </c>
      <c r="AY13" s="18">
        <f t="shared" si="10"/>
        <v>0.08000000000000007</v>
      </c>
      <c r="AZ13" s="28">
        <f t="shared" si="11"/>
        <v>0.04012259194395795</v>
      </c>
      <c r="BA13" s="134" t="s">
        <v>7</v>
      </c>
      <c r="BB13" s="123"/>
      <c r="BC13" s="142">
        <v>36</v>
      </c>
      <c r="BD13" s="86">
        <v>26</v>
      </c>
      <c r="BE13" s="145">
        <f t="shared" si="12"/>
        <v>-10</v>
      </c>
      <c r="BF13" s="149"/>
      <c r="BG13" s="89">
        <f t="shared" si="13"/>
        <v>26.76763119072708</v>
      </c>
      <c r="BH13" s="140">
        <f t="shared" si="14"/>
        <v>0.7676311907270801</v>
      </c>
      <c r="BI13" s="243">
        <f t="shared" si="15"/>
        <v>-9.23236880927292</v>
      </c>
      <c r="BJ13" s="185"/>
      <c r="BK13" s="277"/>
      <c r="BL13" s="278"/>
      <c r="BM13" s="134" t="s">
        <v>7</v>
      </c>
      <c r="BN13" s="123"/>
      <c r="BO13" s="142">
        <v>118</v>
      </c>
      <c r="BP13" s="234">
        <f>((BO13*AS13)/AT13)/365</f>
        <v>1.2384404636459432</v>
      </c>
      <c r="BQ13" s="142">
        <v>-9</v>
      </c>
      <c r="BR13" s="233">
        <f>((BQ13*AS13)/AT13)/365</f>
        <v>-0.0944573234984194</v>
      </c>
      <c r="BS13" s="356"/>
      <c r="BT13" s="378"/>
      <c r="BU13" s="378"/>
      <c r="BV13" s="378"/>
      <c r="BW13" s="378"/>
      <c r="BX13" s="378"/>
      <c r="BY13" s="358"/>
      <c r="BZ13" s="134" t="s">
        <v>7</v>
      </c>
      <c r="CA13" s="123"/>
      <c r="CB13" s="387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9"/>
      <c r="CQ13" s="390"/>
    </row>
    <row r="14" spans="1:95" ht="12.75" customHeight="1">
      <c r="A14" s="122" t="s">
        <v>8</v>
      </c>
      <c r="B14" s="4"/>
      <c r="C14" s="67">
        <v>1192</v>
      </c>
      <c r="D14" s="12">
        <v>530</v>
      </c>
      <c r="E14" s="12">
        <f t="shared" si="4"/>
        <v>1722</v>
      </c>
      <c r="F14" s="12">
        <v>45</v>
      </c>
      <c r="G14" s="12">
        <f t="shared" si="17"/>
        <v>575</v>
      </c>
      <c r="H14" s="12">
        <v>3773</v>
      </c>
      <c r="I14" s="12">
        <f t="shared" si="18"/>
        <v>4965</v>
      </c>
      <c r="J14" s="32">
        <f t="shared" si="16"/>
        <v>5540</v>
      </c>
      <c r="K14" s="118"/>
      <c r="L14" s="67">
        <v>943.35</v>
      </c>
      <c r="M14" s="12">
        <v>530</v>
      </c>
      <c r="N14" s="12">
        <f t="shared" si="5"/>
        <v>1473.35</v>
      </c>
      <c r="O14" s="12">
        <v>0</v>
      </c>
      <c r="P14" s="12">
        <f t="shared" si="19"/>
        <v>530</v>
      </c>
      <c r="Q14" s="12">
        <v>4021.65</v>
      </c>
      <c r="R14" s="12">
        <f t="shared" si="20"/>
        <v>4965</v>
      </c>
      <c r="S14" s="32">
        <f t="shared" si="21"/>
        <v>5495</v>
      </c>
      <c r="T14" s="122" t="s">
        <v>8</v>
      </c>
      <c r="U14" s="126"/>
      <c r="V14" s="67">
        <f t="shared" si="0"/>
        <v>-248.64999999999998</v>
      </c>
      <c r="W14" s="11">
        <f t="shared" si="1"/>
        <v>0</v>
      </c>
      <c r="X14" s="12">
        <f t="shared" si="6"/>
        <v>-248.64999999999998</v>
      </c>
      <c r="Y14" s="11">
        <f t="shared" si="2"/>
        <v>-45</v>
      </c>
      <c r="Z14" s="12">
        <f t="shared" si="22"/>
        <v>-45</v>
      </c>
      <c r="AA14" s="11">
        <f t="shared" si="3"/>
        <v>248.6500000000001</v>
      </c>
      <c r="AB14" s="12">
        <f t="shared" si="23"/>
        <v>0</v>
      </c>
      <c r="AC14" s="32">
        <f t="shared" si="24"/>
        <v>-45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92">
        <v>1.8</v>
      </c>
      <c r="AM14" s="85">
        <v>4.2</v>
      </c>
      <c r="AN14" s="85">
        <v>2.59</v>
      </c>
      <c r="AO14" s="18">
        <v>0.53</v>
      </c>
      <c r="AP14" s="28">
        <v>0.7599194360523666</v>
      </c>
      <c r="AQ14" s="115">
        <v>1.7</v>
      </c>
      <c r="AR14" s="41">
        <v>3.8</v>
      </c>
      <c r="AS14" s="39">
        <v>2.42</v>
      </c>
      <c r="AT14" s="48">
        <v>0.65</v>
      </c>
      <c r="AU14" s="37">
        <v>0.81</v>
      </c>
      <c r="AV14" s="92">
        <f t="shared" si="7"/>
        <v>-0.10000000000000009</v>
      </c>
      <c r="AW14" s="85">
        <f t="shared" si="8"/>
        <v>-0.40000000000000036</v>
      </c>
      <c r="AX14" s="85">
        <f t="shared" si="9"/>
        <v>-0.16999999999999993</v>
      </c>
      <c r="AY14" s="18">
        <f t="shared" si="10"/>
        <v>0.12</v>
      </c>
      <c r="AZ14" s="28">
        <f t="shared" si="11"/>
        <v>0.050080563947633494</v>
      </c>
      <c r="BA14" s="134" t="s">
        <v>8</v>
      </c>
      <c r="BB14" s="123"/>
      <c r="BC14" s="142">
        <v>22</v>
      </c>
      <c r="BD14" s="86">
        <v>20</v>
      </c>
      <c r="BE14" s="145">
        <f t="shared" si="12"/>
        <v>-2</v>
      </c>
      <c r="BF14" s="149"/>
      <c r="BG14" s="89">
        <f t="shared" si="13"/>
        <v>15.02848050579557</v>
      </c>
      <c r="BH14" s="140">
        <f t="shared" si="14"/>
        <v>-4.971519494204429</v>
      </c>
      <c r="BI14" s="243">
        <f t="shared" si="15"/>
        <v>-6.971519494204429</v>
      </c>
      <c r="BJ14" s="185"/>
      <c r="BK14" s="277"/>
      <c r="BL14" s="278"/>
      <c r="BM14" s="134" t="s">
        <v>8</v>
      </c>
      <c r="BN14" s="123"/>
      <c r="BO14" s="142">
        <v>66</v>
      </c>
      <c r="BP14" s="234">
        <f>((BO14*AS14)/AT14)/365</f>
        <v>0.673213909378293</v>
      </c>
      <c r="BQ14" s="142">
        <v>35</v>
      </c>
      <c r="BR14" s="233">
        <f>((BQ14*AS14)/AT14)/365</f>
        <v>0.3570073761854584</v>
      </c>
      <c r="BS14" s="356"/>
      <c r="BT14" s="378"/>
      <c r="BU14" s="378"/>
      <c r="BV14" s="378"/>
      <c r="BW14" s="378"/>
      <c r="BX14" s="378"/>
      <c r="BY14" s="358"/>
      <c r="BZ14" s="134" t="s">
        <v>8</v>
      </c>
      <c r="CA14" s="123"/>
      <c r="CB14" s="387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9"/>
      <c r="CQ14" s="390"/>
    </row>
    <row r="15" spans="1:95" ht="12.75" customHeight="1">
      <c r="A15" s="122" t="s">
        <v>9</v>
      </c>
      <c r="B15" s="4"/>
      <c r="C15" s="67">
        <v>109</v>
      </c>
      <c r="D15" s="12">
        <v>37</v>
      </c>
      <c r="E15" s="12">
        <f t="shared" si="4"/>
        <v>146</v>
      </c>
      <c r="F15" s="12">
        <v>6</v>
      </c>
      <c r="G15" s="12">
        <f t="shared" si="17"/>
        <v>43</v>
      </c>
      <c r="H15" s="12">
        <v>150</v>
      </c>
      <c r="I15" s="12">
        <f t="shared" si="18"/>
        <v>259</v>
      </c>
      <c r="J15" s="32">
        <f t="shared" si="16"/>
        <v>302</v>
      </c>
      <c r="K15" s="118"/>
      <c r="L15" s="67">
        <v>77.7</v>
      </c>
      <c r="M15" s="12">
        <v>37</v>
      </c>
      <c r="N15" s="12">
        <f t="shared" si="5"/>
        <v>114.7</v>
      </c>
      <c r="O15" s="12">
        <v>0</v>
      </c>
      <c r="P15" s="12">
        <f t="shared" si="19"/>
        <v>37</v>
      </c>
      <c r="Q15" s="12">
        <v>181.3</v>
      </c>
      <c r="R15" s="12">
        <f t="shared" si="20"/>
        <v>259</v>
      </c>
      <c r="S15" s="32">
        <f t="shared" si="21"/>
        <v>296</v>
      </c>
      <c r="T15" s="122" t="s">
        <v>9</v>
      </c>
      <c r="U15" s="126"/>
      <c r="V15" s="67">
        <f t="shared" si="0"/>
        <v>-31.299999999999997</v>
      </c>
      <c r="W15" s="11">
        <f t="shared" si="1"/>
        <v>0</v>
      </c>
      <c r="X15" s="12">
        <f t="shared" si="6"/>
        <v>-31.299999999999997</v>
      </c>
      <c r="Y15" s="11">
        <f t="shared" si="2"/>
        <v>-6</v>
      </c>
      <c r="Z15" s="12">
        <f t="shared" si="22"/>
        <v>-6</v>
      </c>
      <c r="AA15" s="11">
        <f t="shared" si="3"/>
        <v>31.30000000000001</v>
      </c>
      <c r="AB15" s="12">
        <f t="shared" si="23"/>
        <v>0</v>
      </c>
      <c r="AC15" s="32">
        <f t="shared" si="24"/>
        <v>-6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92">
        <v>2.1</v>
      </c>
      <c r="AM15" s="85">
        <v>2.7</v>
      </c>
      <c r="AN15" s="85">
        <v>2.22</v>
      </c>
      <c r="AO15" s="18">
        <v>0.6</v>
      </c>
      <c r="AP15" s="28">
        <v>0.52</v>
      </c>
      <c r="AQ15" s="115">
        <v>1.8</v>
      </c>
      <c r="AR15" s="41">
        <v>2.6</v>
      </c>
      <c r="AS15" s="40">
        <v>2.05</v>
      </c>
      <c r="AT15" s="48">
        <v>0.65</v>
      </c>
      <c r="AU15" s="37">
        <v>0.7</v>
      </c>
      <c r="AV15" s="92">
        <f t="shared" si="7"/>
        <v>-0.30000000000000004</v>
      </c>
      <c r="AW15" s="85">
        <f t="shared" si="8"/>
        <v>-0.10000000000000009</v>
      </c>
      <c r="AX15" s="85">
        <f t="shared" si="9"/>
        <v>-0.17000000000000037</v>
      </c>
      <c r="AY15" s="18">
        <f t="shared" si="10"/>
        <v>0.050000000000000044</v>
      </c>
      <c r="AZ15" s="28">
        <f t="shared" si="11"/>
        <v>0.17999999999999994</v>
      </c>
      <c r="BA15" s="134" t="s">
        <v>9</v>
      </c>
      <c r="BB15" s="123"/>
      <c r="BC15" s="142">
        <v>5</v>
      </c>
      <c r="BD15" s="86">
        <v>0</v>
      </c>
      <c r="BE15" s="145">
        <f t="shared" si="12"/>
        <v>-5</v>
      </c>
      <c r="BF15" s="149"/>
      <c r="BG15" s="89">
        <f t="shared" si="13"/>
        <v>0.9910853530031613</v>
      </c>
      <c r="BH15" s="140">
        <f t="shared" si="14"/>
        <v>0.9910853530031613</v>
      </c>
      <c r="BI15" s="245">
        <f t="shared" si="15"/>
        <v>-4.008914646996839</v>
      </c>
      <c r="BJ15" s="185"/>
      <c r="BK15" s="277"/>
      <c r="BL15" s="278"/>
      <c r="BM15" s="134" t="s">
        <v>9</v>
      </c>
      <c r="BN15" s="123"/>
      <c r="BO15" s="142"/>
      <c r="BP15" s="234"/>
      <c r="BQ15" s="142">
        <v>-8</v>
      </c>
      <c r="BR15" s="233">
        <f>((BQ15*AS15)/AT15)/365</f>
        <v>-0.0691253951527924</v>
      </c>
      <c r="BS15" s="356"/>
      <c r="BT15" s="378"/>
      <c r="BU15" s="378"/>
      <c r="BV15" s="378"/>
      <c r="BW15" s="378"/>
      <c r="BX15" s="378"/>
      <c r="BY15" s="358"/>
      <c r="BZ15" s="134" t="s">
        <v>9</v>
      </c>
      <c r="CA15" s="123"/>
      <c r="CB15" s="387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9"/>
      <c r="CQ15" s="390"/>
    </row>
    <row r="16" spans="1:95" ht="12.75" customHeight="1">
      <c r="A16" s="122" t="s">
        <v>10</v>
      </c>
      <c r="B16" s="4"/>
      <c r="C16" s="67">
        <v>2866</v>
      </c>
      <c r="D16" s="12">
        <v>1283</v>
      </c>
      <c r="E16" s="12">
        <f t="shared" si="4"/>
        <v>4149</v>
      </c>
      <c r="F16" s="12">
        <v>412</v>
      </c>
      <c r="G16" s="12">
        <f t="shared" si="17"/>
        <v>1695</v>
      </c>
      <c r="H16" s="12">
        <v>5754</v>
      </c>
      <c r="I16" s="12">
        <f t="shared" si="18"/>
        <v>8620</v>
      </c>
      <c r="J16" s="32">
        <f t="shared" si="16"/>
        <v>10315</v>
      </c>
      <c r="K16" s="118"/>
      <c r="L16" s="67">
        <v>2241.2</v>
      </c>
      <c r="M16" s="12">
        <v>1283</v>
      </c>
      <c r="N16" s="12">
        <f t="shared" si="5"/>
        <v>3524.2</v>
      </c>
      <c r="O16" s="12">
        <v>0</v>
      </c>
      <c r="P16" s="12">
        <f t="shared" si="19"/>
        <v>1283</v>
      </c>
      <c r="Q16" s="12">
        <v>6378.8</v>
      </c>
      <c r="R16" s="12">
        <f t="shared" si="20"/>
        <v>8620</v>
      </c>
      <c r="S16" s="32">
        <f t="shared" si="21"/>
        <v>9903</v>
      </c>
      <c r="T16" s="122" t="s">
        <v>10</v>
      </c>
      <c r="U16" s="126"/>
      <c r="V16" s="67">
        <f t="shared" si="0"/>
        <v>-624.8000000000002</v>
      </c>
      <c r="W16" s="11">
        <f t="shared" si="1"/>
        <v>0</v>
      </c>
      <c r="X16" s="12">
        <f t="shared" si="6"/>
        <v>-624.8000000000002</v>
      </c>
      <c r="Y16" s="11">
        <f t="shared" si="2"/>
        <v>-412</v>
      </c>
      <c r="Z16" s="12">
        <f t="shared" si="22"/>
        <v>-412</v>
      </c>
      <c r="AA16" s="11">
        <f t="shared" si="3"/>
        <v>624.8000000000002</v>
      </c>
      <c r="AB16" s="12">
        <f t="shared" si="23"/>
        <v>0</v>
      </c>
      <c r="AC16" s="32">
        <f t="shared" si="24"/>
        <v>-412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92">
        <v>4.9</v>
      </c>
      <c r="AM16" s="85">
        <v>5.4</v>
      </c>
      <c r="AN16" s="85">
        <v>5.02</v>
      </c>
      <c r="AO16" s="18">
        <v>0.71</v>
      </c>
      <c r="AP16" s="28">
        <v>0.6675174013921114</v>
      </c>
      <c r="AQ16" s="115">
        <v>4.3</v>
      </c>
      <c r="AR16" s="41">
        <v>5</v>
      </c>
      <c r="AS16" s="39">
        <v>4.7</v>
      </c>
      <c r="AT16" s="51">
        <v>0.75</v>
      </c>
      <c r="AU16" s="37">
        <v>0.74</v>
      </c>
      <c r="AV16" s="92">
        <f t="shared" si="7"/>
        <v>-0.6000000000000005</v>
      </c>
      <c r="AW16" s="85">
        <f t="shared" si="8"/>
        <v>-0.40000000000000036</v>
      </c>
      <c r="AX16" s="85">
        <f t="shared" si="9"/>
        <v>-0.3199999999999994</v>
      </c>
      <c r="AY16" s="18">
        <f t="shared" si="10"/>
        <v>0.040000000000000036</v>
      </c>
      <c r="AZ16" s="28">
        <f t="shared" si="11"/>
        <v>0.07248259860788864</v>
      </c>
      <c r="BA16" s="134" t="s">
        <v>10</v>
      </c>
      <c r="BB16" s="123"/>
      <c r="BC16" s="142">
        <v>83</v>
      </c>
      <c r="BD16" s="86">
        <v>79</v>
      </c>
      <c r="BE16" s="145">
        <f t="shared" si="12"/>
        <v>-4</v>
      </c>
      <c r="BF16" s="149"/>
      <c r="BG16" s="89">
        <f t="shared" si="13"/>
        <v>60.50681278538812</v>
      </c>
      <c r="BH16" s="140">
        <f t="shared" si="14"/>
        <v>-18.49318721461188</v>
      </c>
      <c r="BI16" s="243">
        <f t="shared" si="15"/>
        <v>-22.49318721461188</v>
      </c>
      <c r="BJ16" s="185"/>
      <c r="BK16" s="277"/>
      <c r="BL16" s="278"/>
      <c r="BM16" s="134" t="s">
        <v>10</v>
      </c>
      <c r="BN16" s="123"/>
      <c r="BO16" s="142">
        <v>112</v>
      </c>
      <c r="BP16" s="234">
        <f>((BO16*AS16)/AT16)/365</f>
        <v>1.9229223744292239</v>
      </c>
      <c r="BQ16" s="142">
        <v>4</v>
      </c>
      <c r="BR16" s="233">
        <f>((BQ16*AS16)/AT16)/365</f>
        <v>0.06867579908675799</v>
      </c>
      <c r="BS16" s="356"/>
      <c r="BT16" s="378"/>
      <c r="BU16" s="378"/>
      <c r="BV16" s="378"/>
      <c r="BW16" s="378"/>
      <c r="BX16" s="378"/>
      <c r="BY16" s="358"/>
      <c r="BZ16" s="134" t="s">
        <v>10</v>
      </c>
      <c r="CA16" s="123"/>
      <c r="CB16" s="387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9"/>
      <c r="CQ16" s="390"/>
    </row>
    <row r="17" spans="1:95" ht="12.75" customHeight="1">
      <c r="A17" s="122" t="s">
        <v>11</v>
      </c>
      <c r="B17" s="4"/>
      <c r="C17" s="67">
        <v>2264</v>
      </c>
      <c r="D17" s="12">
        <v>752</v>
      </c>
      <c r="E17" s="12">
        <f t="shared" si="4"/>
        <v>3016</v>
      </c>
      <c r="F17" s="12">
        <v>20</v>
      </c>
      <c r="G17" s="12">
        <f t="shared" si="17"/>
        <v>772</v>
      </c>
      <c r="H17" s="12">
        <v>119</v>
      </c>
      <c r="I17" s="12">
        <f t="shared" si="18"/>
        <v>2383</v>
      </c>
      <c r="J17" s="32">
        <f t="shared" si="16"/>
        <v>3155</v>
      </c>
      <c r="K17" s="118"/>
      <c r="L17" s="67">
        <v>2097.04</v>
      </c>
      <c r="M17" s="12">
        <v>752</v>
      </c>
      <c r="N17" s="12">
        <f t="shared" si="5"/>
        <v>2849.04</v>
      </c>
      <c r="O17" s="12">
        <v>0</v>
      </c>
      <c r="P17" s="12">
        <f t="shared" si="19"/>
        <v>752</v>
      </c>
      <c r="Q17" s="12">
        <v>285.96</v>
      </c>
      <c r="R17" s="12">
        <f t="shared" si="20"/>
        <v>2383</v>
      </c>
      <c r="S17" s="32">
        <f t="shared" si="21"/>
        <v>3135</v>
      </c>
      <c r="T17" s="122" t="s">
        <v>11</v>
      </c>
      <c r="U17" s="126"/>
      <c r="V17" s="67">
        <f t="shared" si="0"/>
        <v>-166.96000000000004</v>
      </c>
      <c r="W17" s="11">
        <f t="shared" si="1"/>
        <v>0</v>
      </c>
      <c r="X17" s="12">
        <f t="shared" si="6"/>
        <v>-166.96000000000004</v>
      </c>
      <c r="Y17" s="11">
        <f t="shared" si="2"/>
        <v>-20</v>
      </c>
      <c r="Z17" s="12">
        <f t="shared" si="22"/>
        <v>-20</v>
      </c>
      <c r="AA17" s="11">
        <f t="shared" si="3"/>
        <v>166.95999999999998</v>
      </c>
      <c r="AB17" s="12">
        <f t="shared" si="23"/>
        <v>0</v>
      </c>
      <c r="AC17" s="32">
        <f t="shared" si="24"/>
        <v>-20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92">
        <v>8.3</v>
      </c>
      <c r="AM17" s="85">
        <v>8</v>
      </c>
      <c r="AN17" s="85">
        <v>8.21</v>
      </c>
      <c r="AO17" s="18">
        <v>0.78</v>
      </c>
      <c r="AP17" s="28">
        <v>0.049937054133445236</v>
      </c>
      <c r="AQ17" s="115">
        <v>7.8</v>
      </c>
      <c r="AR17" s="41">
        <v>7.8</v>
      </c>
      <c r="AS17" s="47">
        <v>7.89</v>
      </c>
      <c r="AT17" s="48">
        <v>0.8</v>
      </c>
      <c r="AU17" s="37">
        <v>0.12</v>
      </c>
      <c r="AV17" s="92">
        <f t="shared" si="7"/>
        <v>-0.5000000000000009</v>
      </c>
      <c r="AW17" s="85">
        <f t="shared" si="8"/>
        <v>-0.20000000000000018</v>
      </c>
      <c r="AX17" s="85">
        <f t="shared" si="9"/>
        <v>-0.3200000000000012</v>
      </c>
      <c r="AY17" s="18">
        <f t="shared" si="10"/>
        <v>0.020000000000000018</v>
      </c>
      <c r="AZ17" s="28">
        <f t="shared" si="11"/>
        <v>0.07006294586655476</v>
      </c>
      <c r="BA17" s="134" t="s">
        <v>11</v>
      </c>
      <c r="BB17" s="123"/>
      <c r="BC17" s="142">
        <v>94</v>
      </c>
      <c r="BD17" s="86">
        <v>91</v>
      </c>
      <c r="BE17" s="145">
        <f t="shared" si="12"/>
        <v>-3</v>
      </c>
      <c r="BF17" s="149"/>
      <c r="BG17" s="89">
        <f t="shared" si="13"/>
        <v>76.9826219178082</v>
      </c>
      <c r="BH17" s="140">
        <f t="shared" si="14"/>
        <v>-14.017378082191797</v>
      </c>
      <c r="BI17" s="246">
        <f t="shared" si="15"/>
        <v>-17.017378082191797</v>
      </c>
      <c r="BJ17" s="185"/>
      <c r="BK17" s="277"/>
      <c r="BL17" s="278"/>
      <c r="BM17" s="134" t="s">
        <v>11</v>
      </c>
      <c r="BN17" s="123"/>
      <c r="BO17" s="142"/>
      <c r="BP17" s="234"/>
      <c r="BQ17" s="142">
        <v>88</v>
      </c>
      <c r="BR17" s="233">
        <f>((BQ17*AS17)/AT17)/365</f>
        <v>2.377808219178082</v>
      </c>
      <c r="BS17" s="356"/>
      <c r="BT17" s="378"/>
      <c r="BU17" s="378"/>
      <c r="BV17" s="378"/>
      <c r="BW17" s="378"/>
      <c r="BX17" s="378"/>
      <c r="BY17" s="358"/>
      <c r="BZ17" s="134" t="s">
        <v>11</v>
      </c>
      <c r="CA17" s="123"/>
      <c r="CB17" s="387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9"/>
      <c r="CQ17" s="390"/>
    </row>
    <row r="18" spans="1:95" ht="12.75" customHeight="1">
      <c r="A18" s="122" t="s">
        <v>12</v>
      </c>
      <c r="B18" s="4"/>
      <c r="C18" s="67"/>
      <c r="D18" s="12"/>
      <c r="E18" s="12">
        <f t="shared" si="4"/>
        <v>0</v>
      </c>
      <c r="F18" s="12"/>
      <c r="G18" s="12">
        <f t="shared" si="17"/>
        <v>0</v>
      </c>
      <c r="H18" s="12"/>
      <c r="I18" s="12">
        <f t="shared" si="18"/>
        <v>0</v>
      </c>
      <c r="J18" s="32">
        <f t="shared" si="16"/>
        <v>0</v>
      </c>
      <c r="K18" s="118"/>
      <c r="L18" s="67"/>
      <c r="M18" s="12"/>
      <c r="N18" s="12">
        <f t="shared" si="5"/>
        <v>0</v>
      </c>
      <c r="O18" s="12">
        <v>0</v>
      </c>
      <c r="P18" s="12">
        <f t="shared" si="19"/>
        <v>0</v>
      </c>
      <c r="Q18" s="12"/>
      <c r="R18" s="12">
        <f t="shared" si="20"/>
        <v>0</v>
      </c>
      <c r="S18" s="32">
        <f t="shared" si="21"/>
        <v>0</v>
      </c>
      <c r="T18" s="122" t="s">
        <v>12</v>
      </c>
      <c r="U18" s="126"/>
      <c r="V18" s="67">
        <f t="shared" si="0"/>
        <v>0</v>
      </c>
      <c r="W18" s="11">
        <f t="shared" si="1"/>
        <v>0</v>
      </c>
      <c r="X18" s="12">
        <f t="shared" si="6"/>
        <v>0</v>
      </c>
      <c r="Y18" s="11">
        <f t="shared" si="2"/>
        <v>0</v>
      </c>
      <c r="Z18" s="12">
        <f t="shared" si="22"/>
        <v>0</v>
      </c>
      <c r="AA18" s="11">
        <f t="shared" si="3"/>
        <v>0</v>
      </c>
      <c r="AB18" s="12">
        <f t="shared" si="23"/>
        <v>0</v>
      </c>
      <c r="AC18" s="32">
        <f t="shared" si="24"/>
        <v>0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92"/>
      <c r="AM18" s="85"/>
      <c r="AN18" s="85"/>
      <c r="AO18" s="18"/>
      <c r="AP18" s="28"/>
      <c r="AQ18" s="115"/>
      <c r="AR18" s="41"/>
      <c r="AS18" s="25"/>
      <c r="AT18" s="53"/>
      <c r="AU18" s="104"/>
      <c r="AV18" s="92"/>
      <c r="AW18" s="85"/>
      <c r="AX18" s="85"/>
      <c r="AY18" s="18"/>
      <c r="AZ18" s="28"/>
      <c r="BA18" s="134" t="s">
        <v>12</v>
      </c>
      <c r="BB18" s="123"/>
      <c r="BC18" s="142"/>
      <c r="BD18" s="86"/>
      <c r="BE18" s="145"/>
      <c r="BF18" s="149"/>
      <c r="BG18" s="89"/>
      <c r="BH18" s="140"/>
      <c r="BI18" s="145"/>
      <c r="BJ18" s="185"/>
      <c r="BK18" s="277"/>
      <c r="BL18" s="278"/>
      <c r="BM18" s="134" t="s">
        <v>12</v>
      </c>
      <c r="BN18" s="123"/>
      <c r="BO18" s="142"/>
      <c r="BP18" s="234"/>
      <c r="BQ18" s="142"/>
      <c r="BR18" s="233"/>
      <c r="BS18" s="356"/>
      <c r="BT18" s="378"/>
      <c r="BU18" s="378"/>
      <c r="BV18" s="378"/>
      <c r="BW18" s="378"/>
      <c r="BX18" s="378"/>
      <c r="BY18" s="358"/>
      <c r="BZ18" s="134" t="s">
        <v>12</v>
      </c>
      <c r="CA18" s="123"/>
      <c r="CB18" s="387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9"/>
      <c r="CQ18" s="390"/>
    </row>
    <row r="19" spans="1:95" ht="13.5" customHeight="1" thickBot="1">
      <c r="A19" s="122" t="s">
        <v>13</v>
      </c>
      <c r="B19" s="4"/>
      <c r="C19" s="67">
        <v>1166</v>
      </c>
      <c r="D19" s="12">
        <v>26205</v>
      </c>
      <c r="E19" s="12">
        <f t="shared" si="4"/>
        <v>27371</v>
      </c>
      <c r="F19" s="12">
        <v>4532</v>
      </c>
      <c r="G19" s="12">
        <f t="shared" si="17"/>
        <v>30737</v>
      </c>
      <c r="H19" s="12">
        <v>2477</v>
      </c>
      <c r="I19" s="12">
        <f t="shared" si="18"/>
        <v>3643</v>
      </c>
      <c r="J19" s="32">
        <f t="shared" si="16"/>
        <v>34380</v>
      </c>
      <c r="K19" s="118"/>
      <c r="L19" s="67">
        <v>546.45</v>
      </c>
      <c r="M19" s="12">
        <v>26205</v>
      </c>
      <c r="N19" s="12">
        <f t="shared" si="5"/>
        <v>26751.45</v>
      </c>
      <c r="O19" s="12">
        <v>0</v>
      </c>
      <c r="P19" s="12">
        <f t="shared" si="19"/>
        <v>26205</v>
      </c>
      <c r="Q19" s="12">
        <v>3096.55</v>
      </c>
      <c r="R19" s="12">
        <f t="shared" si="20"/>
        <v>3643</v>
      </c>
      <c r="S19" s="32">
        <f t="shared" si="21"/>
        <v>29848</v>
      </c>
      <c r="T19" s="122" t="s">
        <v>13</v>
      </c>
      <c r="U19" s="126"/>
      <c r="V19" s="67">
        <f t="shared" si="0"/>
        <v>-619.55</v>
      </c>
      <c r="W19" s="11">
        <f t="shared" si="1"/>
        <v>0</v>
      </c>
      <c r="X19" s="12">
        <f t="shared" si="6"/>
        <v>-619.55</v>
      </c>
      <c r="Y19" s="11">
        <f t="shared" si="2"/>
        <v>-4532</v>
      </c>
      <c r="Z19" s="12">
        <f t="shared" si="22"/>
        <v>-4532</v>
      </c>
      <c r="AA19" s="11">
        <f t="shared" si="3"/>
        <v>619.5500000000002</v>
      </c>
      <c r="AB19" s="12">
        <f t="shared" si="23"/>
        <v>0</v>
      </c>
      <c r="AC19" s="32">
        <f t="shared" si="24"/>
        <v>-4532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92">
        <v>6</v>
      </c>
      <c r="AM19" s="85">
        <v>5.3</v>
      </c>
      <c r="AN19" s="85">
        <v>5.29</v>
      </c>
      <c r="AO19" s="18">
        <v>0.85</v>
      </c>
      <c r="AP19" s="28">
        <v>0.6799341202305792</v>
      </c>
      <c r="AQ19" s="115">
        <v>5.6</v>
      </c>
      <c r="AR19" s="41">
        <v>4.4</v>
      </c>
      <c r="AS19" s="39">
        <v>4.64</v>
      </c>
      <c r="AT19" s="52">
        <v>0.85</v>
      </c>
      <c r="AU19" s="37">
        <v>0.85</v>
      </c>
      <c r="AV19" s="92">
        <f t="shared" si="7"/>
        <v>-0.40000000000000036</v>
      </c>
      <c r="AW19" s="85">
        <f t="shared" si="8"/>
        <v>-0.8999999999999995</v>
      </c>
      <c r="AX19" s="85">
        <f t="shared" si="9"/>
        <v>-0.6500000000000004</v>
      </c>
      <c r="AY19" s="18">
        <f t="shared" si="10"/>
        <v>0</v>
      </c>
      <c r="AZ19" s="28">
        <f t="shared" si="11"/>
        <v>0.17006587976942078</v>
      </c>
      <c r="BA19" s="134" t="s">
        <v>13</v>
      </c>
      <c r="BB19" s="123"/>
      <c r="BC19" s="142">
        <v>441</v>
      </c>
      <c r="BD19" s="86">
        <v>418</v>
      </c>
      <c r="BE19" s="145">
        <f t="shared" si="12"/>
        <v>-23</v>
      </c>
      <c r="BF19" s="149"/>
      <c r="BG19" s="89">
        <f t="shared" si="13"/>
        <v>400.0861498791297</v>
      </c>
      <c r="BH19" s="86">
        <f t="shared" si="14"/>
        <v>-17.91385012087028</v>
      </c>
      <c r="BI19" s="243">
        <f t="shared" si="15"/>
        <v>-40.91385012087028</v>
      </c>
      <c r="BJ19" s="185"/>
      <c r="BK19" s="277"/>
      <c r="BL19" s="278"/>
      <c r="BM19" s="134" t="s">
        <v>13</v>
      </c>
      <c r="BN19" s="123"/>
      <c r="BO19" s="142"/>
      <c r="BP19" s="234"/>
      <c r="BQ19" s="142">
        <v>597</v>
      </c>
      <c r="BR19" s="233">
        <f aca="true" t="shared" si="25" ref="BR19:BR26">((BQ19*AS19)/AT19)/365</f>
        <v>8.928541498791297</v>
      </c>
      <c r="BS19" s="356"/>
      <c r="BT19" s="378"/>
      <c r="BU19" s="378"/>
      <c r="BV19" s="378"/>
      <c r="BW19" s="378"/>
      <c r="BX19" s="378"/>
      <c r="BY19" s="358"/>
      <c r="BZ19" s="134" t="s">
        <v>13</v>
      </c>
      <c r="CA19" s="123"/>
      <c r="CB19" s="387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9"/>
      <c r="CQ19" s="390"/>
    </row>
    <row r="20" spans="1:95" ht="13.5" customHeight="1" thickBot="1">
      <c r="A20" s="122" t="s">
        <v>14</v>
      </c>
      <c r="B20" s="4"/>
      <c r="C20" s="67">
        <v>549</v>
      </c>
      <c r="D20" s="12">
        <v>387</v>
      </c>
      <c r="E20" s="12">
        <f t="shared" si="4"/>
        <v>936</v>
      </c>
      <c r="F20" s="12">
        <v>47</v>
      </c>
      <c r="G20" s="12">
        <f t="shared" si="17"/>
        <v>434</v>
      </c>
      <c r="H20" s="12">
        <v>3111</v>
      </c>
      <c r="I20" s="12">
        <f t="shared" si="18"/>
        <v>3660</v>
      </c>
      <c r="J20" s="32">
        <f t="shared" si="16"/>
        <v>4094</v>
      </c>
      <c r="K20" s="118"/>
      <c r="L20" s="67">
        <v>256.2</v>
      </c>
      <c r="M20" s="12">
        <v>387</v>
      </c>
      <c r="N20" s="12">
        <f t="shared" si="5"/>
        <v>643.2</v>
      </c>
      <c r="O20" s="12">
        <v>0</v>
      </c>
      <c r="P20" s="12">
        <f t="shared" si="19"/>
        <v>387</v>
      </c>
      <c r="Q20" s="12">
        <v>3403.8</v>
      </c>
      <c r="R20" s="12">
        <f t="shared" si="20"/>
        <v>3660</v>
      </c>
      <c r="S20" s="32">
        <f t="shared" si="21"/>
        <v>4047</v>
      </c>
      <c r="T20" s="122" t="s">
        <v>14</v>
      </c>
      <c r="U20" s="126"/>
      <c r="V20" s="67">
        <f t="shared" si="0"/>
        <v>-292.8</v>
      </c>
      <c r="W20" s="11">
        <f t="shared" si="1"/>
        <v>0</v>
      </c>
      <c r="X20" s="12">
        <f t="shared" si="6"/>
        <v>-292.8</v>
      </c>
      <c r="Y20" s="11">
        <f t="shared" si="2"/>
        <v>-47</v>
      </c>
      <c r="Z20" s="12">
        <f t="shared" si="22"/>
        <v>-47</v>
      </c>
      <c r="AA20" s="11">
        <f t="shared" si="3"/>
        <v>292.8000000000002</v>
      </c>
      <c r="AB20" s="12">
        <f t="shared" si="23"/>
        <v>0</v>
      </c>
      <c r="AC20" s="32">
        <f t="shared" si="24"/>
        <v>-47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92">
        <v>13.4</v>
      </c>
      <c r="AM20" s="85">
        <v>11.9</v>
      </c>
      <c r="AN20" s="85">
        <v>12.74</v>
      </c>
      <c r="AO20" s="18">
        <v>0.87</v>
      </c>
      <c r="AP20" s="28">
        <v>0.85</v>
      </c>
      <c r="AQ20" s="115">
        <v>9.8</v>
      </c>
      <c r="AR20" s="41">
        <v>9.8</v>
      </c>
      <c r="AS20" s="46">
        <v>10.51</v>
      </c>
      <c r="AT20" s="45">
        <v>0.87</v>
      </c>
      <c r="AU20" s="105">
        <v>0.93</v>
      </c>
      <c r="AV20" s="92">
        <f t="shared" si="7"/>
        <v>-3.5999999999999996</v>
      </c>
      <c r="AW20" s="85">
        <f t="shared" si="8"/>
        <v>-2.0999999999999996</v>
      </c>
      <c r="AX20" s="85">
        <f t="shared" si="9"/>
        <v>-2.2300000000000004</v>
      </c>
      <c r="AY20" s="18">
        <f t="shared" si="10"/>
        <v>0</v>
      </c>
      <c r="AZ20" s="28">
        <f t="shared" si="11"/>
        <v>0.08000000000000007</v>
      </c>
      <c r="BA20" s="134" t="s">
        <v>14</v>
      </c>
      <c r="BB20" s="123"/>
      <c r="BC20" s="142">
        <v>36</v>
      </c>
      <c r="BD20" s="86">
        <v>39</v>
      </c>
      <c r="BE20" s="145">
        <f t="shared" si="12"/>
        <v>3</v>
      </c>
      <c r="BF20" s="149"/>
      <c r="BG20" s="89">
        <f t="shared" si="13"/>
        <v>21.28808691544639</v>
      </c>
      <c r="BH20" s="86">
        <f t="shared" si="14"/>
        <v>-17.71191308455361</v>
      </c>
      <c r="BI20" s="243">
        <f t="shared" si="15"/>
        <v>-14.711913084553611</v>
      </c>
      <c r="BJ20" s="185"/>
      <c r="BK20" s="277"/>
      <c r="BL20" s="278"/>
      <c r="BM20" s="134" t="s">
        <v>14</v>
      </c>
      <c r="BN20" s="123"/>
      <c r="BO20" s="142"/>
      <c r="BP20" s="234"/>
      <c r="BQ20" s="142">
        <v>16</v>
      </c>
      <c r="BR20" s="233">
        <f t="shared" si="25"/>
        <v>0.5295544008817509</v>
      </c>
      <c r="BS20" s="356"/>
      <c r="BT20" s="378"/>
      <c r="BU20" s="378"/>
      <c r="BV20" s="378"/>
      <c r="BW20" s="378"/>
      <c r="BX20" s="378"/>
      <c r="BY20" s="358"/>
      <c r="BZ20" s="134" t="s">
        <v>14</v>
      </c>
      <c r="CA20" s="123"/>
      <c r="CB20" s="387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9"/>
      <c r="CQ20" s="390"/>
    </row>
    <row r="21" spans="1:95" ht="13.5" customHeight="1" thickBot="1">
      <c r="A21" s="122" t="s">
        <v>15</v>
      </c>
      <c r="B21" s="4"/>
      <c r="C21" s="67">
        <v>1980</v>
      </c>
      <c r="D21" s="12">
        <v>2920</v>
      </c>
      <c r="E21" s="12">
        <f t="shared" si="4"/>
        <v>4900</v>
      </c>
      <c r="F21" s="12">
        <v>113</v>
      </c>
      <c r="G21" s="12">
        <f t="shared" si="17"/>
        <v>3033</v>
      </c>
      <c r="H21" s="12">
        <v>3097</v>
      </c>
      <c r="I21" s="12">
        <f t="shared" si="18"/>
        <v>5077</v>
      </c>
      <c r="J21" s="32">
        <f t="shared" si="16"/>
        <v>8110</v>
      </c>
      <c r="K21" s="118"/>
      <c r="L21" s="67">
        <v>1675.41</v>
      </c>
      <c r="M21" s="12">
        <v>2920</v>
      </c>
      <c r="N21" s="12">
        <f t="shared" si="5"/>
        <v>4595.41</v>
      </c>
      <c r="O21" s="12">
        <v>0</v>
      </c>
      <c r="P21" s="12">
        <f t="shared" si="19"/>
        <v>2920</v>
      </c>
      <c r="Q21" s="12">
        <v>3401.59</v>
      </c>
      <c r="R21" s="12">
        <f t="shared" si="20"/>
        <v>5077</v>
      </c>
      <c r="S21" s="32">
        <f t="shared" si="21"/>
        <v>7997</v>
      </c>
      <c r="T21" s="122" t="s">
        <v>15</v>
      </c>
      <c r="U21" s="126"/>
      <c r="V21" s="67">
        <f t="shared" si="0"/>
        <v>-304.5899999999999</v>
      </c>
      <c r="W21" s="11">
        <f t="shared" si="1"/>
        <v>0</v>
      </c>
      <c r="X21" s="12">
        <f t="shared" si="6"/>
        <v>-304.5899999999999</v>
      </c>
      <c r="Y21" s="11">
        <f t="shared" si="2"/>
        <v>-113</v>
      </c>
      <c r="Z21" s="12">
        <f t="shared" si="22"/>
        <v>-113</v>
      </c>
      <c r="AA21" s="11">
        <f t="shared" si="3"/>
        <v>304.59000000000015</v>
      </c>
      <c r="AB21" s="12">
        <f t="shared" si="23"/>
        <v>0</v>
      </c>
      <c r="AC21" s="32">
        <f t="shared" si="24"/>
        <v>-113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92">
        <v>2.6</v>
      </c>
      <c r="AM21" s="85">
        <v>5.7</v>
      </c>
      <c r="AN21" s="85">
        <v>4.47</v>
      </c>
      <c r="AO21" s="18">
        <v>0.88</v>
      </c>
      <c r="AP21" s="28">
        <v>0.6100059090013787</v>
      </c>
      <c r="AQ21" s="115">
        <v>2.1</v>
      </c>
      <c r="AR21" s="41">
        <v>5</v>
      </c>
      <c r="AS21" s="46">
        <v>3.89</v>
      </c>
      <c r="AT21" s="45">
        <v>0.88</v>
      </c>
      <c r="AU21" s="105">
        <v>0.67</v>
      </c>
      <c r="AV21" s="92">
        <f t="shared" si="7"/>
        <v>-0.5</v>
      </c>
      <c r="AW21" s="85">
        <f t="shared" si="8"/>
        <v>-0.7000000000000002</v>
      </c>
      <c r="AX21" s="85">
        <f t="shared" si="9"/>
        <v>-0.5799999999999996</v>
      </c>
      <c r="AY21" s="18">
        <f t="shared" si="10"/>
        <v>0</v>
      </c>
      <c r="AZ21" s="28">
        <f t="shared" si="11"/>
        <v>0.0599940909986213</v>
      </c>
      <c r="BA21" s="134" t="s">
        <v>15</v>
      </c>
      <c r="BB21" s="123"/>
      <c r="BC21" s="142">
        <v>75</v>
      </c>
      <c r="BD21" s="86">
        <v>70</v>
      </c>
      <c r="BE21" s="145">
        <f t="shared" si="12"/>
        <v>-5</v>
      </c>
      <c r="BF21" s="149"/>
      <c r="BG21" s="89">
        <f t="shared" si="13"/>
        <v>55.65424937733499</v>
      </c>
      <c r="BH21" s="86">
        <f t="shared" si="14"/>
        <v>-14.345750622665008</v>
      </c>
      <c r="BI21" s="243">
        <f t="shared" si="15"/>
        <v>-19.345750622665008</v>
      </c>
      <c r="BJ21" s="185"/>
      <c r="BK21" s="277"/>
      <c r="BL21" s="278"/>
      <c r="BM21" s="134" t="s">
        <v>15</v>
      </c>
      <c r="BN21" s="123"/>
      <c r="BO21" s="142">
        <v>84</v>
      </c>
      <c r="BP21" s="234">
        <f>((BO21*AS21)/AT21)/365</f>
        <v>1.017310087173101</v>
      </c>
      <c r="BQ21" s="142">
        <v>179</v>
      </c>
      <c r="BR21" s="233">
        <f t="shared" si="25"/>
        <v>2.167839352428394</v>
      </c>
      <c r="BS21" s="356"/>
      <c r="BT21" s="378"/>
      <c r="BU21" s="378"/>
      <c r="BV21" s="378"/>
      <c r="BW21" s="378"/>
      <c r="BX21" s="378"/>
      <c r="BY21" s="358"/>
      <c r="BZ21" s="134" t="s">
        <v>15</v>
      </c>
      <c r="CA21" s="123"/>
      <c r="CB21" s="387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9"/>
      <c r="CQ21" s="390"/>
    </row>
    <row r="22" spans="1:95" ht="12.75" customHeight="1">
      <c r="A22" s="122" t="s">
        <v>16</v>
      </c>
      <c r="B22" s="4"/>
      <c r="C22" s="67">
        <v>215</v>
      </c>
      <c r="D22" s="12">
        <v>65</v>
      </c>
      <c r="E22" s="12">
        <f t="shared" si="4"/>
        <v>280</v>
      </c>
      <c r="F22" s="12">
        <v>0</v>
      </c>
      <c r="G22" s="12">
        <f t="shared" si="17"/>
        <v>65</v>
      </c>
      <c r="H22" s="12">
        <v>7</v>
      </c>
      <c r="I22" s="12">
        <f t="shared" si="18"/>
        <v>222</v>
      </c>
      <c r="J22" s="32">
        <f t="shared" si="16"/>
        <v>287</v>
      </c>
      <c r="K22" s="118"/>
      <c r="L22" s="67">
        <v>37.74</v>
      </c>
      <c r="M22" s="12">
        <v>65</v>
      </c>
      <c r="N22" s="12">
        <f t="shared" si="5"/>
        <v>102.74000000000001</v>
      </c>
      <c r="O22" s="12">
        <v>0</v>
      </c>
      <c r="P22" s="12">
        <f t="shared" si="19"/>
        <v>65</v>
      </c>
      <c r="Q22" s="12">
        <v>184.26</v>
      </c>
      <c r="R22" s="12">
        <f t="shared" si="20"/>
        <v>222</v>
      </c>
      <c r="S22" s="32">
        <f t="shared" si="21"/>
        <v>287</v>
      </c>
      <c r="T22" s="122" t="s">
        <v>16</v>
      </c>
      <c r="U22" s="126"/>
      <c r="V22" s="67">
        <f t="shared" si="0"/>
        <v>-177.26</v>
      </c>
      <c r="W22" s="11">
        <f t="shared" si="1"/>
        <v>0</v>
      </c>
      <c r="X22" s="12">
        <f t="shared" si="6"/>
        <v>-177.26</v>
      </c>
      <c r="Y22" s="11">
        <f t="shared" si="2"/>
        <v>0</v>
      </c>
      <c r="Z22" s="12">
        <f t="shared" si="22"/>
        <v>0</v>
      </c>
      <c r="AA22" s="11">
        <f t="shared" si="3"/>
        <v>177.26</v>
      </c>
      <c r="AB22" s="12">
        <f t="shared" si="23"/>
        <v>0</v>
      </c>
      <c r="AC22" s="32">
        <f t="shared" si="24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92">
        <v>13.2</v>
      </c>
      <c r="AM22" s="85">
        <v>12.7</v>
      </c>
      <c r="AN22" s="85">
        <v>13.1</v>
      </c>
      <c r="AO22" s="18">
        <v>0.82</v>
      </c>
      <c r="AP22" s="28">
        <v>0.03153153153153153</v>
      </c>
      <c r="AQ22" s="115">
        <v>11</v>
      </c>
      <c r="AR22" s="41">
        <v>11.7</v>
      </c>
      <c r="AS22" s="39">
        <v>11.39</v>
      </c>
      <c r="AT22" s="57">
        <v>0.85</v>
      </c>
      <c r="AU22" s="37">
        <v>0.83</v>
      </c>
      <c r="AV22" s="92">
        <f t="shared" si="7"/>
        <v>-2.1999999999999993</v>
      </c>
      <c r="AW22" s="85">
        <f t="shared" si="8"/>
        <v>-1</v>
      </c>
      <c r="AX22" s="85">
        <f t="shared" si="9"/>
        <v>-1.709999999999999</v>
      </c>
      <c r="AY22" s="18">
        <f t="shared" si="10"/>
        <v>0.030000000000000027</v>
      </c>
      <c r="AZ22" s="28">
        <f t="shared" si="11"/>
        <v>0.7984684684684684</v>
      </c>
      <c r="BA22" s="134" t="s">
        <v>16</v>
      </c>
      <c r="BB22" s="123"/>
      <c r="BC22" s="142">
        <v>12</v>
      </c>
      <c r="BD22" s="86">
        <v>0</v>
      </c>
      <c r="BE22" s="145">
        <f t="shared" si="12"/>
        <v>-12</v>
      </c>
      <c r="BF22" s="149"/>
      <c r="BG22" s="89">
        <f t="shared" si="13"/>
        <v>3.771824657534247</v>
      </c>
      <c r="BH22" s="86">
        <f t="shared" si="14"/>
        <v>3.771824657534247</v>
      </c>
      <c r="BI22" s="243">
        <f t="shared" si="15"/>
        <v>-8.228175342465754</v>
      </c>
      <c r="BJ22" s="185"/>
      <c r="BK22" s="277"/>
      <c r="BL22" s="278"/>
      <c r="BM22" s="134" t="s">
        <v>16</v>
      </c>
      <c r="BN22" s="123"/>
      <c r="BO22" s="142"/>
      <c r="BP22" s="234"/>
      <c r="BQ22" s="142">
        <v>1</v>
      </c>
      <c r="BR22" s="233">
        <f t="shared" si="25"/>
        <v>0.03671232876712329</v>
      </c>
      <c r="BS22" s="356"/>
      <c r="BT22" s="378"/>
      <c r="BU22" s="378"/>
      <c r="BV22" s="378"/>
      <c r="BW22" s="378"/>
      <c r="BX22" s="378"/>
      <c r="BY22" s="358"/>
      <c r="BZ22" s="134" t="s">
        <v>16</v>
      </c>
      <c r="CA22" s="123"/>
      <c r="CB22" s="387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9"/>
      <c r="CQ22" s="390"/>
    </row>
    <row r="23" spans="1:95" ht="12.75" customHeight="1">
      <c r="A23" s="122" t="s">
        <v>17</v>
      </c>
      <c r="B23" s="4"/>
      <c r="C23" s="67">
        <v>1165</v>
      </c>
      <c r="D23" s="12">
        <v>2616</v>
      </c>
      <c r="E23" s="12">
        <f t="shared" si="4"/>
        <v>3781</v>
      </c>
      <c r="F23" s="12">
        <v>366</v>
      </c>
      <c r="G23" s="12">
        <f t="shared" si="17"/>
        <v>2982</v>
      </c>
      <c r="H23" s="12">
        <v>1165</v>
      </c>
      <c r="I23" s="12">
        <f t="shared" si="18"/>
        <v>2330</v>
      </c>
      <c r="J23" s="32">
        <f t="shared" si="16"/>
        <v>5312</v>
      </c>
      <c r="K23" s="118"/>
      <c r="L23" s="67">
        <v>815.5</v>
      </c>
      <c r="M23" s="12">
        <v>2616</v>
      </c>
      <c r="N23" s="12">
        <f t="shared" si="5"/>
        <v>3431.5</v>
      </c>
      <c r="O23" s="12">
        <v>0</v>
      </c>
      <c r="P23" s="12">
        <f t="shared" si="19"/>
        <v>2616</v>
      </c>
      <c r="Q23" s="12">
        <v>1514.5</v>
      </c>
      <c r="R23" s="12">
        <f t="shared" si="20"/>
        <v>2330</v>
      </c>
      <c r="S23" s="32">
        <f t="shared" si="21"/>
        <v>4946</v>
      </c>
      <c r="T23" s="122" t="s">
        <v>17</v>
      </c>
      <c r="U23" s="126"/>
      <c r="V23" s="67">
        <f t="shared" si="0"/>
        <v>-349.5</v>
      </c>
      <c r="W23" s="11">
        <f t="shared" si="1"/>
        <v>0</v>
      </c>
      <c r="X23" s="12">
        <f t="shared" si="6"/>
        <v>-349.5</v>
      </c>
      <c r="Y23" s="11">
        <f t="shared" si="2"/>
        <v>-366</v>
      </c>
      <c r="Z23" s="12">
        <f t="shared" si="22"/>
        <v>-366</v>
      </c>
      <c r="AA23" s="11">
        <f t="shared" si="3"/>
        <v>349.5</v>
      </c>
      <c r="AB23" s="12">
        <f t="shared" si="23"/>
        <v>0</v>
      </c>
      <c r="AC23" s="32">
        <f t="shared" si="24"/>
        <v>-366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92">
        <v>3.3</v>
      </c>
      <c r="AM23" s="85">
        <v>8.3</v>
      </c>
      <c r="AN23" s="85">
        <v>6.76</v>
      </c>
      <c r="AO23" s="18">
        <v>0.85</v>
      </c>
      <c r="AP23" s="28">
        <v>0.5</v>
      </c>
      <c r="AQ23" s="115">
        <v>3.1</v>
      </c>
      <c r="AR23" s="41">
        <v>7.9</v>
      </c>
      <c r="AS23" s="40">
        <v>6.42</v>
      </c>
      <c r="AT23" s="48">
        <v>0.85</v>
      </c>
      <c r="AU23" s="37">
        <v>0.65</v>
      </c>
      <c r="AV23" s="92">
        <f t="shared" si="7"/>
        <v>-0.19999999999999973</v>
      </c>
      <c r="AW23" s="85">
        <f t="shared" si="8"/>
        <v>-0.40000000000000036</v>
      </c>
      <c r="AX23" s="85">
        <f t="shared" si="9"/>
        <v>-0.33999999999999986</v>
      </c>
      <c r="AY23" s="18">
        <f t="shared" si="10"/>
        <v>0</v>
      </c>
      <c r="AZ23" s="28">
        <f t="shared" si="11"/>
        <v>0.15000000000000002</v>
      </c>
      <c r="BA23" s="134" t="s">
        <v>17</v>
      </c>
      <c r="BB23" s="123"/>
      <c r="BC23" s="142">
        <v>84</v>
      </c>
      <c r="BD23" s="86">
        <v>99</v>
      </c>
      <c r="BE23" s="145">
        <f t="shared" si="12"/>
        <v>15</v>
      </c>
      <c r="BF23" s="149"/>
      <c r="BG23" s="89">
        <f t="shared" si="13"/>
        <v>71.00799355358582</v>
      </c>
      <c r="BH23" s="86">
        <f t="shared" si="14"/>
        <v>-27.99200644641418</v>
      </c>
      <c r="BI23" s="243">
        <f t="shared" si="15"/>
        <v>-12.99200644641418</v>
      </c>
      <c r="BJ23" s="185"/>
      <c r="BK23" s="277"/>
      <c r="BL23" s="278"/>
      <c r="BM23" s="134" t="s">
        <v>17</v>
      </c>
      <c r="BN23" s="123"/>
      <c r="BO23" s="142"/>
      <c r="BP23" s="234"/>
      <c r="BQ23" s="142">
        <v>70</v>
      </c>
      <c r="BR23" s="233">
        <f t="shared" si="25"/>
        <v>1.448509266720387</v>
      </c>
      <c r="BS23" s="356"/>
      <c r="BT23" s="378"/>
      <c r="BU23" s="378"/>
      <c r="BV23" s="378"/>
      <c r="BW23" s="378"/>
      <c r="BX23" s="378"/>
      <c r="BY23" s="358"/>
      <c r="BZ23" s="134" t="s">
        <v>17</v>
      </c>
      <c r="CA23" s="123"/>
      <c r="CB23" s="387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9"/>
      <c r="CQ23" s="390"/>
    </row>
    <row r="24" spans="1:95" ht="13.5" customHeight="1" thickBot="1">
      <c r="A24" s="122" t="s">
        <v>18</v>
      </c>
      <c r="B24" s="4"/>
      <c r="C24" s="67">
        <v>46</v>
      </c>
      <c r="D24" s="12">
        <v>1053</v>
      </c>
      <c r="E24" s="12">
        <f t="shared" si="4"/>
        <v>1099</v>
      </c>
      <c r="F24" s="12">
        <v>131</v>
      </c>
      <c r="G24" s="12">
        <f t="shared" si="17"/>
        <v>1184</v>
      </c>
      <c r="H24" s="12">
        <v>1101</v>
      </c>
      <c r="I24" s="12">
        <f t="shared" si="18"/>
        <v>1147</v>
      </c>
      <c r="J24" s="32">
        <f t="shared" si="16"/>
        <v>2331</v>
      </c>
      <c r="K24" s="118"/>
      <c r="L24" s="67">
        <v>34.41000000000008</v>
      </c>
      <c r="M24" s="12">
        <v>1053</v>
      </c>
      <c r="N24" s="12">
        <f t="shared" si="5"/>
        <v>1087.41</v>
      </c>
      <c r="O24" s="12">
        <v>0</v>
      </c>
      <c r="P24" s="12">
        <f t="shared" si="19"/>
        <v>1053</v>
      </c>
      <c r="Q24" s="12">
        <v>1112.59</v>
      </c>
      <c r="R24" s="12">
        <f t="shared" si="20"/>
        <v>1147</v>
      </c>
      <c r="S24" s="32">
        <f t="shared" si="21"/>
        <v>2200</v>
      </c>
      <c r="T24" s="122" t="s">
        <v>18</v>
      </c>
      <c r="U24" s="126"/>
      <c r="V24" s="67">
        <f t="shared" si="0"/>
        <v>-11.589999999999918</v>
      </c>
      <c r="W24" s="11">
        <f t="shared" si="1"/>
        <v>0</v>
      </c>
      <c r="X24" s="12">
        <f t="shared" si="6"/>
        <v>-11.589999999999918</v>
      </c>
      <c r="Y24" s="11">
        <f t="shared" si="2"/>
        <v>-131</v>
      </c>
      <c r="Z24" s="12">
        <f t="shared" si="22"/>
        <v>-131</v>
      </c>
      <c r="AA24" s="11">
        <f t="shared" si="3"/>
        <v>11.589999999999918</v>
      </c>
      <c r="AB24" s="12">
        <f t="shared" si="23"/>
        <v>0</v>
      </c>
      <c r="AC24" s="32">
        <f t="shared" si="24"/>
        <v>-131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92">
        <v>4</v>
      </c>
      <c r="AM24" s="85">
        <v>7.5</v>
      </c>
      <c r="AN24" s="85">
        <v>7.33</v>
      </c>
      <c r="AO24" s="18">
        <v>0.73</v>
      </c>
      <c r="AP24" s="28">
        <v>0.959895379250218</v>
      </c>
      <c r="AQ24" s="115">
        <v>4</v>
      </c>
      <c r="AR24" s="41">
        <v>6.9</v>
      </c>
      <c r="AS24" s="40">
        <v>6.95</v>
      </c>
      <c r="AT24" s="58">
        <v>0.8</v>
      </c>
      <c r="AU24" s="37">
        <v>0.97</v>
      </c>
      <c r="AV24" s="92">
        <f t="shared" si="7"/>
        <v>0</v>
      </c>
      <c r="AW24" s="85">
        <f t="shared" si="8"/>
        <v>-0.5999999999999996</v>
      </c>
      <c r="AX24" s="85">
        <f t="shared" si="9"/>
        <v>-0.3799999999999999</v>
      </c>
      <c r="AY24" s="18">
        <f t="shared" si="10"/>
        <v>0.07000000000000006</v>
      </c>
      <c r="AZ24" s="28">
        <f t="shared" si="11"/>
        <v>0.010104620749782023</v>
      </c>
      <c r="BA24" s="134" t="s">
        <v>18</v>
      </c>
      <c r="BB24" s="123"/>
      <c r="BC24" s="142">
        <v>30</v>
      </c>
      <c r="BD24" s="86">
        <v>30</v>
      </c>
      <c r="BE24" s="145">
        <f t="shared" si="12"/>
        <v>0</v>
      </c>
      <c r="BF24" s="149"/>
      <c r="BG24" s="89">
        <f t="shared" si="13"/>
        <v>25.88184760273973</v>
      </c>
      <c r="BH24" s="86">
        <f t="shared" si="14"/>
        <v>-4.118152397260271</v>
      </c>
      <c r="BI24" s="243">
        <f t="shared" si="15"/>
        <v>-4.118152397260271</v>
      </c>
      <c r="BJ24" s="185"/>
      <c r="BK24" s="277"/>
      <c r="BL24" s="278"/>
      <c r="BM24" s="134" t="s">
        <v>18</v>
      </c>
      <c r="BN24" s="123"/>
      <c r="BO24" s="142"/>
      <c r="BP24" s="234"/>
      <c r="BQ24" s="142">
        <v>-11</v>
      </c>
      <c r="BR24" s="233">
        <f t="shared" si="25"/>
        <v>-0.26181506849315067</v>
      </c>
      <c r="BS24" s="356"/>
      <c r="BT24" s="378"/>
      <c r="BU24" s="378"/>
      <c r="BV24" s="378"/>
      <c r="BW24" s="378"/>
      <c r="BX24" s="378"/>
      <c r="BY24" s="358"/>
      <c r="BZ24" s="134" t="s">
        <v>18</v>
      </c>
      <c r="CA24" s="123"/>
      <c r="CB24" s="387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9"/>
      <c r="CQ24" s="390"/>
    </row>
    <row r="25" spans="1:95" ht="13.5" customHeight="1" thickBot="1">
      <c r="A25" s="122" t="s">
        <v>19</v>
      </c>
      <c r="B25" s="4"/>
      <c r="C25" s="67">
        <v>832</v>
      </c>
      <c r="D25" s="12">
        <v>1460</v>
      </c>
      <c r="E25" s="12">
        <f t="shared" si="4"/>
        <v>2292</v>
      </c>
      <c r="F25" s="12">
        <v>70</v>
      </c>
      <c r="G25" s="12">
        <f t="shared" si="17"/>
        <v>1530</v>
      </c>
      <c r="H25" s="12">
        <v>158</v>
      </c>
      <c r="I25" s="12">
        <f t="shared" si="18"/>
        <v>990</v>
      </c>
      <c r="J25" s="32">
        <f t="shared" si="16"/>
        <v>2520</v>
      </c>
      <c r="K25" s="118"/>
      <c r="L25" s="67">
        <v>504.9</v>
      </c>
      <c r="M25" s="12">
        <v>1460</v>
      </c>
      <c r="N25" s="12">
        <f t="shared" si="5"/>
        <v>1964.9</v>
      </c>
      <c r="O25" s="12">
        <v>0</v>
      </c>
      <c r="P25" s="12">
        <f t="shared" si="19"/>
        <v>1460</v>
      </c>
      <c r="Q25" s="12">
        <v>485.1</v>
      </c>
      <c r="R25" s="12">
        <f t="shared" si="20"/>
        <v>990</v>
      </c>
      <c r="S25" s="32">
        <f t="shared" si="21"/>
        <v>2450</v>
      </c>
      <c r="T25" s="122" t="s">
        <v>19</v>
      </c>
      <c r="U25" s="126"/>
      <c r="V25" s="67">
        <f t="shared" si="0"/>
        <v>-327.1</v>
      </c>
      <c r="W25" s="11">
        <f t="shared" si="1"/>
        <v>0</v>
      </c>
      <c r="X25" s="12">
        <f t="shared" si="6"/>
        <v>-327.1</v>
      </c>
      <c r="Y25" s="11">
        <f t="shared" si="2"/>
        <v>-70</v>
      </c>
      <c r="Z25" s="12">
        <f t="shared" si="22"/>
        <v>-70</v>
      </c>
      <c r="AA25" s="11">
        <f t="shared" si="3"/>
        <v>327.1</v>
      </c>
      <c r="AB25" s="12">
        <f t="shared" si="23"/>
        <v>0</v>
      </c>
      <c r="AC25" s="32">
        <f t="shared" si="24"/>
        <v>-70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92">
        <v>6.6</v>
      </c>
      <c r="AM25" s="85">
        <v>9.8</v>
      </c>
      <c r="AN25" s="85">
        <v>8.67</v>
      </c>
      <c r="AO25" s="18">
        <v>0.9</v>
      </c>
      <c r="AP25" s="28">
        <v>0.1595959595959596</v>
      </c>
      <c r="AQ25" s="115">
        <v>5.2</v>
      </c>
      <c r="AR25" s="41">
        <v>8.5</v>
      </c>
      <c r="AS25" s="137">
        <v>7.51</v>
      </c>
      <c r="AT25" s="45">
        <v>0.9</v>
      </c>
      <c r="AU25" s="105">
        <v>0.49</v>
      </c>
      <c r="AV25" s="92">
        <f t="shared" si="7"/>
        <v>-1.3999999999999995</v>
      </c>
      <c r="AW25" s="85">
        <f t="shared" si="8"/>
        <v>-1.3000000000000007</v>
      </c>
      <c r="AX25" s="85">
        <f t="shared" si="9"/>
        <v>-1.1600000000000001</v>
      </c>
      <c r="AY25" s="18">
        <f t="shared" si="10"/>
        <v>0</v>
      </c>
      <c r="AZ25" s="28">
        <f t="shared" si="11"/>
        <v>0.33040404040404037</v>
      </c>
      <c r="BA25" s="134" t="s">
        <v>19</v>
      </c>
      <c r="BB25" s="123"/>
      <c r="BC25" s="142">
        <v>63</v>
      </c>
      <c r="BD25" s="86">
        <v>69</v>
      </c>
      <c r="BE25" s="145">
        <f t="shared" si="12"/>
        <v>6</v>
      </c>
      <c r="BF25" s="149"/>
      <c r="BG25" s="89">
        <f t="shared" si="13"/>
        <v>44.92054490106545</v>
      </c>
      <c r="BH25" s="86">
        <f t="shared" si="14"/>
        <v>-24.079455098934552</v>
      </c>
      <c r="BI25" s="243">
        <f t="shared" si="15"/>
        <v>-18.079455098934552</v>
      </c>
      <c r="BJ25" s="185"/>
      <c r="BK25" s="277"/>
      <c r="BL25" s="278"/>
      <c r="BM25" s="134" t="s">
        <v>19</v>
      </c>
      <c r="BN25" s="123"/>
      <c r="BO25" s="142"/>
      <c r="BP25" s="234"/>
      <c r="BQ25" s="142">
        <v>39</v>
      </c>
      <c r="BR25" s="233">
        <f t="shared" si="25"/>
        <v>0.8915981735159817</v>
      </c>
      <c r="BS25" s="356"/>
      <c r="BT25" s="378"/>
      <c r="BU25" s="378"/>
      <c r="BV25" s="378"/>
      <c r="BW25" s="378"/>
      <c r="BX25" s="378"/>
      <c r="BY25" s="358"/>
      <c r="BZ25" s="134" t="s">
        <v>19</v>
      </c>
      <c r="CA25" s="123"/>
      <c r="CB25" s="387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9"/>
      <c r="CQ25" s="390"/>
    </row>
    <row r="26" spans="1:95" ht="12.75" customHeight="1">
      <c r="A26" s="122" t="s">
        <v>20</v>
      </c>
      <c r="B26" s="4"/>
      <c r="C26" s="67">
        <v>487</v>
      </c>
      <c r="D26" s="12">
        <v>313</v>
      </c>
      <c r="E26" s="12">
        <f t="shared" si="4"/>
        <v>800</v>
      </c>
      <c r="F26" s="12">
        <v>7</v>
      </c>
      <c r="G26" s="12">
        <f t="shared" si="17"/>
        <v>320</v>
      </c>
      <c r="H26" s="12">
        <v>701</v>
      </c>
      <c r="I26" s="12">
        <f t="shared" si="18"/>
        <v>1188</v>
      </c>
      <c r="J26" s="32">
        <f t="shared" si="16"/>
        <v>1508</v>
      </c>
      <c r="K26" s="118"/>
      <c r="L26" s="67">
        <v>249.48</v>
      </c>
      <c r="M26" s="12">
        <v>313</v>
      </c>
      <c r="N26" s="12">
        <f t="shared" si="5"/>
        <v>562.48</v>
      </c>
      <c r="O26" s="12">
        <v>0</v>
      </c>
      <c r="P26" s="12">
        <f t="shared" si="19"/>
        <v>313</v>
      </c>
      <c r="Q26" s="12">
        <v>938.52</v>
      </c>
      <c r="R26" s="12">
        <f t="shared" si="20"/>
        <v>1188</v>
      </c>
      <c r="S26" s="32">
        <f t="shared" si="21"/>
        <v>1501</v>
      </c>
      <c r="T26" s="122" t="s">
        <v>20</v>
      </c>
      <c r="U26" s="126"/>
      <c r="V26" s="67">
        <f t="shared" si="0"/>
        <v>-237.52</v>
      </c>
      <c r="W26" s="11">
        <f t="shared" si="1"/>
        <v>0</v>
      </c>
      <c r="X26" s="12">
        <f t="shared" si="6"/>
        <v>-237.52</v>
      </c>
      <c r="Y26" s="11">
        <f t="shared" si="2"/>
        <v>-7</v>
      </c>
      <c r="Z26" s="12">
        <f t="shared" si="22"/>
        <v>-7</v>
      </c>
      <c r="AA26" s="11">
        <f t="shared" si="3"/>
        <v>237.51999999999998</v>
      </c>
      <c r="AB26" s="12">
        <f t="shared" si="23"/>
        <v>0</v>
      </c>
      <c r="AC26" s="32">
        <f t="shared" si="24"/>
        <v>-7</v>
      </c>
      <c r="AD26" s="118"/>
      <c r="AE26" s="72"/>
      <c r="AI26" s="73"/>
      <c r="AJ26" s="134" t="s">
        <v>20</v>
      </c>
      <c r="AK26" s="123"/>
      <c r="AL26" s="92">
        <v>8.7</v>
      </c>
      <c r="AM26" s="85">
        <v>13.3</v>
      </c>
      <c r="AN26" s="85">
        <v>10.53</v>
      </c>
      <c r="AO26" s="18">
        <v>0.77</v>
      </c>
      <c r="AP26" s="28">
        <v>0.5900673400673401</v>
      </c>
      <c r="AQ26" s="115">
        <v>8.6</v>
      </c>
      <c r="AR26" s="41">
        <v>12.7</v>
      </c>
      <c r="AS26" s="47">
        <v>10.37</v>
      </c>
      <c r="AT26" s="57">
        <v>0.85</v>
      </c>
      <c r="AU26" s="37">
        <v>0.79</v>
      </c>
      <c r="AV26" s="92">
        <f t="shared" si="7"/>
        <v>-0.09999999999999964</v>
      </c>
      <c r="AW26" s="85">
        <f t="shared" si="8"/>
        <v>-0.6000000000000014</v>
      </c>
      <c r="AX26" s="85">
        <f t="shared" si="9"/>
        <v>-0.16000000000000014</v>
      </c>
      <c r="AY26" s="18">
        <f t="shared" si="10"/>
        <v>0.07999999999999996</v>
      </c>
      <c r="AZ26" s="28">
        <f t="shared" si="11"/>
        <v>0.19993265993265996</v>
      </c>
      <c r="BA26" s="134" t="s">
        <v>20</v>
      </c>
      <c r="BB26" s="123"/>
      <c r="BC26" s="142">
        <v>32</v>
      </c>
      <c r="BD26" s="86">
        <v>23</v>
      </c>
      <c r="BE26" s="145">
        <f t="shared" si="12"/>
        <v>-9</v>
      </c>
      <c r="BF26" s="149"/>
      <c r="BG26" s="89">
        <f t="shared" si="13"/>
        <v>18.800701369863013</v>
      </c>
      <c r="BH26" s="86">
        <f t="shared" si="14"/>
        <v>-4.199298630136987</v>
      </c>
      <c r="BI26" s="243">
        <f t="shared" si="15"/>
        <v>-13.199298630136987</v>
      </c>
      <c r="BJ26" s="185"/>
      <c r="BK26" s="277"/>
      <c r="BL26" s="278"/>
      <c r="BM26" s="134" t="s">
        <v>20</v>
      </c>
      <c r="BN26" s="123"/>
      <c r="BO26" s="142"/>
      <c r="BP26" s="234"/>
      <c r="BQ26" s="142">
        <v>16</v>
      </c>
      <c r="BR26" s="233">
        <f t="shared" si="25"/>
        <v>0.5347945205479452</v>
      </c>
      <c r="BS26" s="356"/>
      <c r="BT26" s="378"/>
      <c r="BU26" s="378"/>
      <c r="BV26" s="378"/>
      <c r="BW26" s="378"/>
      <c r="BX26" s="378"/>
      <c r="BY26" s="358"/>
      <c r="BZ26" s="134" t="s">
        <v>20</v>
      </c>
      <c r="CA26" s="123"/>
      <c r="CB26" s="387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9"/>
      <c r="CQ26" s="390"/>
    </row>
    <row r="27" spans="1:95" ht="12.75" customHeight="1">
      <c r="A27" s="122" t="s">
        <v>21</v>
      </c>
      <c r="B27" s="4"/>
      <c r="C27" s="67"/>
      <c r="D27" s="12"/>
      <c r="E27" s="12">
        <f t="shared" si="4"/>
        <v>0</v>
      </c>
      <c r="F27" s="12"/>
      <c r="G27" s="12">
        <f t="shared" si="17"/>
        <v>0</v>
      </c>
      <c r="H27" s="12"/>
      <c r="I27" s="12">
        <f t="shared" si="18"/>
        <v>0</v>
      </c>
      <c r="J27" s="32">
        <f t="shared" si="16"/>
        <v>0</v>
      </c>
      <c r="K27" s="118"/>
      <c r="L27" s="67"/>
      <c r="M27" s="12"/>
      <c r="N27" s="12">
        <f t="shared" si="5"/>
        <v>0</v>
      </c>
      <c r="O27" s="12">
        <v>0</v>
      </c>
      <c r="P27" s="12">
        <f t="shared" si="19"/>
        <v>0</v>
      </c>
      <c r="Q27" s="12"/>
      <c r="R27" s="12">
        <f t="shared" si="20"/>
        <v>0</v>
      </c>
      <c r="S27" s="32">
        <f t="shared" si="21"/>
        <v>0</v>
      </c>
      <c r="T27" s="122" t="s">
        <v>21</v>
      </c>
      <c r="U27" s="126"/>
      <c r="V27" s="67">
        <f t="shared" si="0"/>
        <v>0</v>
      </c>
      <c r="W27" s="11">
        <f t="shared" si="1"/>
        <v>0</v>
      </c>
      <c r="X27" s="12">
        <f t="shared" si="6"/>
        <v>0</v>
      </c>
      <c r="Y27" s="11">
        <f t="shared" si="2"/>
        <v>0</v>
      </c>
      <c r="Z27" s="12">
        <f t="shared" si="22"/>
        <v>0</v>
      </c>
      <c r="AA27" s="11">
        <f t="shared" si="3"/>
        <v>0</v>
      </c>
      <c r="AB27" s="12">
        <f t="shared" si="23"/>
        <v>0</v>
      </c>
      <c r="AC27" s="32">
        <f t="shared" si="24"/>
        <v>0</v>
      </c>
      <c r="AD27" s="118"/>
      <c r="AE27" s="72"/>
      <c r="AI27" s="73"/>
      <c r="AJ27" s="134" t="s">
        <v>21</v>
      </c>
      <c r="AK27" s="123"/>
      <c r="AL27" s="92"/>
      <c r="AM27" s="85"/>
      <c r="AN27" s="85"/>
      <c r="AO27" s="18"/>
      <c r="AP27" s="28"/>
      <c r="AQ27" s="115"/>
      <c r="AR27" s="41"/>
      <c r="AS27" s="25"/>
      <c r="AT27" s="54"/>
      <c r="AU27" s="103"/>
      <c r="AV27" s="92"/>
      <c r="AW27" s="85"/>
      <c r="AX27" s="85"/>
      <c r="AY27" s="18"/>
      <c r="AZ27" s="28"/>
      <c r="BA27" s="134" t="s">
        <v>21</v>
      </c>
      <c r="BB27" s="123"/>
      <c r="BC27" s="142"/>
      <c r="BD27" s="86"/>
      <c r="BE27" s="145"/>
      <c r="BF27" s="149"/>
      <c r="BG27" s="89"/>
      <c r="BH27" s="86"/>
      <c r="BI27" s="243"/>
      <c r="BJ27" s="185"/>
      <c r="BK27" s="277"/>
      <c r="BL27" s="278"/>
      <c r="BM27" s="134" t="s">
        <v>21</v>
      </c>
      <c r="BN27" s="123"/>
      <c r="BO27" s="142"/>
      <c r="BP27" s="234"/>
      <c r="BQ27" s="142"/>
      <c r="BR27" s="233"/>
      <c r="BS27" s="356"/>
      <c r="BT27" s="378"/>
      <c r="BU27" s="378"/>
      <c r="BV27" s="378"/>
      <c r="BW27" s="378"/>
      <c r="BX27" s="378"/>
      <c r="BY27" s="358"/>
      <c r="BZ27" s="134" t="s">
        <v>21</v>
      </c>
      <c r="CA27" s="123"/>
      <c r="CB27" s="387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9"/>
      <c r="CQ27" s="390"/>
    </row>
    <row r="28" spans="1:95" ht="12.75" customHeight="1">
      <c r="A28" s="122" t="s">
        <v>22</v>
      </c>
      <c r="B28" s="4"/>
      <c r="C28" s="67">
        <v>2091</v>
      </c>
      <c r="D28" s="12">
        <v>1220</v>
      </c>
      <c r="E28" s="12">
        <f t="shared" si="4"/>
        <v>3311</v>
      </c>
      <c r="F28" s="12">
        <v>232</v>
      </c>
      <c r="G28" s="12">
        <f t="shared" si="17"/>
        <v>1452</v>
      </c>
      <c r="H28" s="12">
        <v>4880</v>
      </c>
      <c r="I28" s="12">
        <f t="shared" si="18"/>
        <v>6971</v>
      </c>
      <c r="J28" s="32">
        <f t="shared" si="16"/>
        <v>8423</v>
      </c>
      <c r="K28" s="118"/>
      <c r="L28" s="67">
        <v>1742.75</v>
      </c>
      <c r="M28" s="12">
        <v>1220</v>
      </c>
      <c r="N28" s="12">
        <f t="shared" si="5"/>
        <v>2962.75</v>
      </c>
      <c r="O28" s="12">
        <v>0</v>
      </c>
      <c r="P28" s="12">
        <f t="shared" si="19"/>
        <v>1220</v>
      </c>
      <c r="Q28" s="12">
        <v>5228.25</v>
      </c>
      <c r="R28" s="12">
        <f t="shared" si="20"/>
        <v>6971</v>
      </c>
      <c r="S28" s="32">
        <f t="shared" si="21"/>
        <v>8191</v>
      </c>
      <c r="T28" s="122" t="s">
        <v>22</v>
      </c>
      <c r="U28" s="126"/>
      <c r="V28" s="67">
        <f t="shared" si="0"/>
        <v>-348.25</v>
      </c>
      <c r="W28" s="11">
        <f t="shared" si="1"/>
        <v>0</v>
      </c>
      <c r="X28" s="12">
        <f t="shared" si="6"/>
        <v>-348.25</v>
      </c>
      <c r="Y28" s="11">
        <f t="shared" si="2"/>
        <v>-232</v>
      </c>
      <c r="Z28" s="12">
        <f t="shared" si="22"/>
        <v>-232</v>
      </c>
      <c r="AA28" s="11">
        <f t="shared" si="3"/>
        <v>348.25</v>
      </c>
      <c r="AB28" s="12">
        <f t="shared" si="23"/>
        <v>0</v>
      </c>
      <c r="AC28" s="32">
        <f t="shared" si="24"/>
        <v>-232</v>
      </c>
      <c r="AD28" s="118"/>
      <c r="AE28" s="72"/>
      <c r="AI28" s="73"/>
      <c r="AJ28" s="134" t="s">
        <v>22</v>
      </c>
      <c r="AK28" s="123"/>
      <c r="AL28" s="92">
        <v>3.7</v>
      </c>
      <c r="AM28" s="85">
        <v>3.5</v>
      </c>
      <c r="AN28" s="85">
        <v>3.63</v>
      </c>
      <c r="AO28" s="18">
        <v>0.54</v>
      </c>
      <c r="AP28" s="28">
        <v>0.7000430354325061</v>
      </c>
      <c r="AQ28" s="115">
        <v>3.4</v>
      </c>
      <c r="AR28" s="41">
        <v>3.3</v>
      </c>
      <c r="AS28" s="39">
        <v>3.41</v>
      </c>
      <c r="AT28" s="48">
        <v>0.75</v>
      </c>
      <c r="AU28" s="37">
        <v>0.75</v>
      </c>
      <c r="AV28" s="92">
        <f t="shared" si="7"/>
        <v>-0.30000000000000027</v>
      </c>
      <c r="AW28" s="85">
        <f t="shared" si="8"/>
        <v>-0.20000000000000018</v>
      </c>
      <c r="AX28" s="85">
        <f t="shared" si="9"/>
        <v>-0.21999999999999975</v>
      </c>
      <c r="AY28" s="18">
        <f t="shared" si="10"/>
        <v>0.20999999999999996</v>
      </c>
      <c r="AZ28" s="28">
        <f t="shared" si="11"/>
        <v>0.04995696456749388</v>
      </c>
      <c r="BA28" s="134" t="s">
        <v>22</v>
      </c>
      <c r="BB28" s="123"/>
      <c r="BC28" s="142">
        <v>61</v>
      </c>
      <c r="BD28" s="86">
        <v>33</v>
      </c>
      <c r="BE28" s="145">
        <f t="shared" si="12"/>
        <v>-28</v>
      </c>
      <c r="BF28" s="149"/>
      <c r="BG28" s="89">
        <f t="shared" si="13"/>
        <v>36.90585388127854</v>
      </c>
      <c r="BH28" s="86">
        <f t="shared" si="14"/>
        <v>3.9058538812785386</v>
      </c>
      <c r="BI28" s="243">
        <f t="shared" si="15"/>
        <v>-24.09414611872146</v>
      </c>
      <c r="BJ28" s="185"/>
      <c r="BK28" s="277"/>
      <c r="BL28" s="278"/>
      <c r="BM28" s="134" t="s">
        <v>22</v>
      </c>
      <c r="BN28" s="123"/>
      <c r="BO28" s="142"/>
      <c r="BP28" s="234"/>
      <c r="BQ28" s="142">
        <v>-107</v>
      </c>
      <c r="BR28" s="233">
        <f>((BQ28*AS28)/AT28)/365</f>
        <v>-1.3328584474885845</v>
      </c>
      <c r="BS28" s="356"/>
      <c r="BT28" s="378"/>
      <c r="BU28" s="378"/>
      <c r="BV28" s="378"/>
      <c r="BW28" s="378"/>
      <c r="BX28" s="378"/>
      <c r="BY28" s="358"/>
      <c r="BZ28" s="134" t="s">
        <v>22</v>
      </c>
      <c r="CA28" s="123"/>
      <c r="CB28" s="387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9"/>
      <c r="CQ28" s="390"/>
    </row>
    <row r="29" spans="1:95" ht="12.75" customHeight="1">
      <c r="A29" s="122" t="s">
        <v>23</v>
      </c>
      <c r="B29" s="4"/>
      <c r="C29" s="67"/>
      <c r="D29" s="12"/>
      <c r="E29" s="12">
        <f t="shared" si="4"/>
        <v>0</v>
      </c>
      <c r="F29" s="12"/>
      <c r="G29" s="12">
        <f t="shared" si="17"/>
        <v>0</v>
      </c>
      <c r="H29" s="12"/>
      <c r="I29" s="12">
        <f t="shared" si="18"/>
        <v>0</v>
      </c>
      <c r="J29" s="32">
        <f t="shared" si="16"/>
        <v>0</v>
      </c>
      <c r="K29" s="118"/>
      <c r="L29" s="67"/>
      <c r="M29" s="12"/>
      <c r="N29" s="12">
        <f t="shared" si="5"/>
        <v>0</v>
      </c>
      <c r="O29" s="12">
        <v>0</v>
      </c>
      <c r="P29" s="12">
        <f t="shared" si="19"/>
        <v>0</v>
      </c>
      <c r="Q29" s="12"/>
      <c r="R29" s="12">
        <f t="shared" si="20"/>
        <v>0</v>
      </c>
      <c r="S29" s="32">
        <f t="shared" si="21"/>
        <v>0</v>
      </c>
      <c r="T29" s="122" t="s">
        <v>23</v>
      </c>
      <c r="U29" s="126"/>
      <c r="V29" s="67">
        <f t="shared" si="0"/>
        <v>0</v>
      </c>
      <c r="W29" s="11">
        <f t="shared" si="1"/>
        <v>0</v>
      </c>
      <c r="X29" s="12">
        <f t="shared" si="6"/>
        <v>0</v>
      </c>
      <c r="Y29" s="11">
        <f t="shared" si="2"/>
        <v>0</v>
      </c>
      <c r="Z29" s="12">
        <f t="shared" si="22"/>
        <v>0</v>
      </c>
      <c r="AA29" s="11">
        <f t="shared" si="3"/>
        <v>0</v>
      </c>
      <c r="AB29" s="12">
        <f t="shared" si="23"/>
        <v>0</v>
      </c>
      <c r="AC29" s="32">
        <f t="shared" si="24"/>
        <v>0</v>
      </c>
      <c r="AD29" s="118"/>
      <c r="AE29" s="72"/>
      <c r="AI29" s="73"/>
      <c r="AJ29" s="134" t="s">
        <v>23</v>
      </c>
      <c r="AK29" s="123"/>
      <c r="AL29" s="92"/>
      <c r="AM29" s="85"/>
      <c r="AN29" s="85"/>
      <c r="AO29" s="18"/>
      <c r="AP29" s="28"/>
      <c r="AQ29" s="115"/>
      <c r="AR29" s="25"/>
      <c r="AS29" s="25"/>
      <c r="AT29" s="54"/>
      <c r="AU29" s="104"/>
      <c r="AV29" s="92"/>
      <c r="AW29" s="85"/>
      <c r="AX29" s="85"/>
      <c r="AY29" s="18"/>
      <c r="AZ29" s="28"/>
      <c r="BA29" s="134" t="s">
        <v>23</v>
      </c>
      <c r="BB29" s="123"/>
      <c r="BC29" s="142"/>
      <c r="BD29" s="86"/>
      <c r="BE29" s="145"/>
      <c r="BF29" s="149"/>
      <c r="BG29" s="89"/>
      <c r="BH29" s="86"/>
      <c r="BI29" s="243"/>
      <c r="BJ29" s="185"/>
      <c r="BK29" s="277"/>
      <c r="BL29" s="278"/>
      <c r="BM29" s="134" t="s">
        <v>23</v>
      </c>
      <c r="BN29" s="123"/>
      <c r="BO29" s="142"/>
      <c r="BP29" s="234"/>
      <c r="BQ29" s="142"/>
      <c r="BR29" s="233"/>
      <c r="BS29" s="356"/>
      <c r="BT29" s="378"/>
      <c r="BU29" s="378"/>
      <c r="BV29" s="378"/>
      <c r="BW29" s="378"/>
      <c r="BX29" s="378"/>
      <c r="BY29" s="358"/>
      <c r="BZ29" s="134" t="s">
        <v>23</v>
      </c>
      <c r="CA29" s="123"/>
      <c r="CB29" s="387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9"/>
      <c r="CQ29" s="390"/>
    </row>
    <row r="30" spans="1:95" ht="13.5" customHeight="1" thickBot="1">
      <c r="A30" s="122" t="s">
        <v>24</v>
      </c>
      <c r="B30" s="4"/>
      <c r="C30" s="67"/>
      <c r="D30" s="12"/>
      <c r="E30" s="12">
        <f t="shared" si="4"/>
        <v>0</v>
      </c>
      <c r="F30" s="12"/>
      <c r="G30" s="12">
        <f t="shared" si="17"/>
        <v>0</v>
      </c>
      <c r="H30" s="12"/>
      <c r="I30" s="12">
        <f t="shared" si="18"/>
        <v>0</v>
      </c>
      <c r="J30" s="32">
        <f t="shared" si="16"/>
        <v>0</v>
      </c>
      <c r="K30" s="118"/>
      <c r="L30" s="67"/>
      <c r="M30" s="12"/>
      <c r="N30" s="12">
        <f t="shared" si="5"/>
        <v>0</v>
      </c>
      <c r="O30" s="12">
        <v>0</v>
      </c>
      <c r="P30" s="12">
        <f t="shared" si="19"/>
        <v>0</v>
      </c>
      <c r="Q30" s="12"/>
      <c r="R30" s="12">
        <f t="shared" si="20"/>
        <v>0</v>
      </c>
      <c r="S30" s="32">
        <f t="shared" si="21"/>
        <v>0</v>
      </c>
      <c r="T30" s="122" t="s">
        <v>24</v>
      </c>
      <c r="U30" s="126"/>
      <c r="V30" s="67">
        <f t="shared" si="0"/>
        <v>0</v>
      </c>
      <c r="W30" s="11">
        <f t="shared" si="1"/>
        <v>0</v>
      </c>
      <c r="X30" s="12">
        <f t="shared" si="6"/>
        <v>0</v>
      </c>
      <c r="Y30" s="11">
        <f t="shared" si="2"/>
        <v>0</v>
      </c>
      <c r="Z30" s="12">
        <f t="shared" si="22"/>
        <v>0</v>
      </c>
      <c r="AA30" s="11">
        <f t="shared" si="3"/>
        <v>0</v>
      </c>
      <c r="AB30" s="12">
        <f t="shared" si="23"/>
        <v>0</v>
      </c>
      <c r="AC30" s="32">
        <f t="shared" si="24"/>
        <v>0</v>
      </c>
      <c r="AD30" s="118"/>
      <c r="AE30" s="72"/>
      <c r="AI30" s="73"/>
      <c r="AJ30" s="134" t="s">
        <v>24</v>
      </c>
      <c r="AK30" s="123"/>
      <c r="AL30" s="92"/>
      <c r="AM30" s="85"/>
      <c r="AN30" s="85"/>
      <c r="AO30" s="18"/>
      <c r="AP30" s="28"/>
      <c r="AQ30" s="115"/>
      <c r="AR30" s="25"/>
      <c r="AS30" s="26"/>
      <c r="AT30" s="55"/>
      <c r="AU30" s="106"/>
      <c r="AV30" s="92"/>
      <c r="AW30" s="85"/>
      <c r="AX30" s="85"/>
      <c r="AY30" s="18"/>
      <c r="AZ30" s="28"/>
      <c r="BA30" s="134" t="s">
        <v>24</v>
      </c>
      <c r="BB30" s="123"/>
      <c r="BC30" s="142"/>
      <c r="BD30" s="86"/>
      <c r="BE30" s="145"/>
      <c r="BF30" s="149"/>
      <c r="BG30" s="89"/>
      <c r="BH30" s="86"/>
      <c r="BI30" s="243"/>
      <c r="BJ30" s="185"/>
      <c r="BK30" s="277"/>
      <c r="BL30" s="278"/>
      <c r="BM30" s="134" t="s">
        <v>24</v>
      </c>
      <c r="BN30" s="123"/>
      <c r="BO30" s="142"/>
      <c r="BP30" s="234"/>
      <c r="BQ30" s="142"/>
      <c r="BR30" s="233"/>
      <c r="BS30" s="356"/>
      <c r="BT30" s="378"/>
      <c r="BU30" s="378"/>
      <c r="BV30" s="378"/>
      <c r="BW30" s="378"/>
      <c r="BX30" s="378"/>
      <c r="BY30" s="358"/>
      <c r="BZ30" s="134" t="s">
        <v>24</v>
      </c>
      <c r="CA30" s="123"/>
      <c r="CB30" s="387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9"/>
      <c r="CQ30" s="390"/>
    </row>
    <row r="31" spans="1:95" ht="13.5" customHeight="1" thickBot="1">
      <c r="A31" s="122" t="s">
        <v>78</v>
      </c>
      <c r="B31" s="61"/>
      <c r="C31" s="67">
        <v>357</v>
      </c>
      <c r="D31" s="12">
        <v>6752</v>
      </c>
      <c r="E31" s="12">
        <f t="shared" si="4"/>
        <v>7109</v>
      </c>
      <c r="F31" s="12">
        <v>91</v>
      </c>
      <c r="G31" s="12">
        <f t="shared" si="17"/>
        <v>6843</v>
      </c>
      <c r="H31" s="12">
        <v>12</v>
      </c>
      <c r="I31" s="12">
        <f t="shared" si="18"/>
        <v>369</v>
      </c>
      <c r="J31" s="32">
        <f t="shared" si="16"/>
        <v>7212</v>
      </c>
      <c r="K31" s="118"/>
      <c r="L31" s="67">
        <v>369</v>
      </c>
      <c r="M31" s="12">
        <v>6752</v>
      </c>
      <c r="N31" s="12">
        <f t="shared" si="5"/>
        <v>7121</v>
      </c>
      <c r="O31" s="12">
        <v>0</v>
      </c>
      <c r="P31" s="12">
        <f t="shared" si="19"/>
        <v>6752</v>
      </c>
      <c r="Q31" s="12">
        <v>0</v>
      </c>
      <c r="R31" s="12">
        <f t="shared" si="20"/>
        <v>369</v>
      </c>
      <c r="S31" s="32">
        <f t="shared" si="21"/>
        <v>7121</v>
      </c>
      <c r="T31" s="122" t="s">
        <v>78</v>
      </c>
      <c r="U31" s="127"/>
      <c r="V31" s="67">
        <f t="shared" si="0"/>
        <v>12</v>
      </c>
      <c r="W31" s="11">
        <f t="shared" si="1"/>
        <v>0</v>
      </c>
      <c r="X31" s="12">
        <f t="shared" si="6"/>
        <v>12</v>
      </c>
      <c r="Y31" s="11">
        <f t="shared" si="2"/>
        <v>-91</v>
      </c>
      <c r="Z31" s="12">
        <f t="shared" si="22"/>
        <v>-91</v>
      </c>
      <c r="AA31" s="11">
        <f t="shared" si="3"/>
        <v>-12</v>
      </c>
      <c r="AB31" s="12">
        <f t="shared" si="23"/>
        <v>0</v>
      </c>
      <c r="AC31" s="32">
        <f t="shared" si="24"/>
        <v>-91</v>
      </c>
      <c r="AD31" s="118"/>
      <c r="AE31" s="72"/>
      <c r="AI31" s="73"/>
      <c r="AJ31" s="122" t="s">
        <v>78</v>
      </c>
      <c r="AK31" s="61"/>
      <c r="AL31" s="92">
        <v>16</v>
      </c>
      <c r="AM31" s="85">
        <v>22.8</v>
      </c>
      <c r="AN31" s="85">
        <v>22.5</v>
      </c>
      <c r="AO31" s="18">
        <v>0.91</v>
      </c>
      <c r="AP31" s="28">
        <v>0</v>
      </c>
      <c r="AQ31" s="115"/>
      <c r="AR31" s="41"/>
      <c r="AS31" s="49">
        <v>22.5</v>
      </c>
      <c r="AT31" s="45">
        <v>0.91</v>
      </c>
      <c r="AU31" s="107">
        <v>0</v>
      </c>
      <c r="AV31" s="92"/>
      <c r="AW31" s="85"/>
      <c r="AX31" s="85">
        <f t="shared" si="9"/>
        <v>0</v>
      </c>
      <c r="AY31" s="18">
        <f t="shared" si="10"/>
        <v>0</v>
      </c>
      <c r="AZ31" s="28">
        <f t="shared" si="11"/>
        <v>0</v>
      </c>
      <c r="BA31" s="122" t="s">
        <v>78</v>
      </c>
      <c r="BB31" s="61"/>
      <c r="BC31" s="142">
        <v>483</v>
      </c>
      <c r="BD31" s="86">
        <v>463</v>
      </c>
      <c r="BE31" s="145">
        <f t="shared" si="12"/>
        <v>-20</v>
      </c>
      <c r="BF31" s="149"/>
      <c r="BG31" s="153">
        <f>BD31</f>
        <v>463</v>
      </c>
      <c r="BH31" s="156">
        <f t="shared" si="14"/>
        <v>0</v>
      </c>
      <c r="BI31" s="244">
        <v>0</v>
      </c>
      <c r="BJ31" s="185"/>
      <c r="BK31" s="277"/>
      <c r="BL31" s="278"/>
      <c r="BM31" s="122" t="s">
        <v>78</v>
      </c>
      <c r="BN31" s="61"/>
      <c r="BO31" s="142"/>
      <c r="BP31" s="234"/>
      <c r="BQ31" s="142">
        <v>218</v>
      </c>
      <c r="BR31" s="233">
        <f>((BQ31*AS31)/AT31)/365</f>
        <v>14.767424356465453</v>
      </c>
      <c r="BS31" s="356"/>
      <c r="BT31" s="378"/>
      <c r="BU31" s="378"/>
      <c r="BV31" s="378"/>
      <c r="BW31" s="378"/>
      <c r="BX31" s="378"/>
      <c r="BY31" s="358"/>
      <c r="BZ31" s="122" t="s">
        <v>78</v>
      </c>
      <c r="CA31" s="61"/>
      <c r="CB31" s="387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9"/>
      <c r="CQ31" s="390"/>
    </row>
    <row r="32" spans="1:95" ht="12.75" customHeight="1">
      <c r="A32" s="122" t="s">
        <v>25</v>
      </c>
      <c r="B32" s="4"/>
      <c r="C32" s="67"/>
      <c r="D32" s="12"/>
      <c r="E32" s="12">
        <f t="shared" si="4"/>
        <v>0</v>
      </c>
      <c r="F32" s="12"/>
      <c r="G32" s="12">
        <f t="shared" si="17"/>
        <v>0</v>
      </c>
      <c r="H32" s="12"/>
      <c r="I32" s="12">
        <f t="shared" si="18"/>
        <v>0</v>
      </c>
      <c r="J32" s="32">
        <f t="shared" si="16"/>
        <v>0</v>
      </c>
      <c r="K32" s="118"/>
      <c r="L32" s="67"/>
      <c r="M32" s="12"/>
      <c r="N32" s="12">
        <f t="shared" si="5"/>
        <v>0</v>
      </c>
      <c r="O32" s="12">
        <v>0</v>
      </c>
      <c r="P32" s="12">
        <f t="shared" si="19"/>
        <v>0</v>
      </c>
      <c r="Q32" s="12"/>
      <c r="R32" s="12">
        <f t="shared" si="20"/>
        <v>0</v>
      </c>
      <c r="S32" s="32">
        <f t="shared" si="21"/>
        <v>0</v>
      </c>
      <c r="T32" s="122" t="s">
        <v>25</v>
      </c>
      <c r="U32" s="126"/>
      <c r="V32" s="67">
        <f t="shared" si="0"/>
        <v>0</v>
      </c>
      <c r="W32" s="11">
        <f t="shared" si="1"/>
        <v>0</v>
      </c>
      <c r="X32" s="12">
        <f t="shared" si="6"/>
        <v>0</v>
      </c>
      <c r="Y32" s="11">
        <f t="shared" si="2"/>
        <v>0</v>
      </c>
      <c r="Z32" s="12">
        <f t="shared" si="22"/>
        <v>0</v>
      </c>
      <c r="AA32" s="11">
        <f t="shared" si="3"/>
        <v>0</v>
      </c>
      <c r="AB32" s="12">
        <f t="shared" si="23"/>
        <v>0</v>
      </c>
      <c r="AC32" s="32">
        <f t="shared" si="24"/>
        <v>0</v>
      </c>
      <c r="AD32" s="118"/>
      <c r="AE32" s="72"/>
      <c r="AI32" s="73"/>
      <c r="AJ32" s="134" t="s">
        <v>25</v>
      </c>
      <c r="AK32" s="123"/>
      <c r="AL32" s="89"/>
      <c r="AM32" s="86"/>
      <c r="AN32" s="86"/>
      <c r="AO32" s="18"/>
      <c r="AP32" s="28"/>
      <c r="AQ32" s="11"/>
      <c r="AR32" s="12"/>
      <c r="AS32" s="12"/>
      <c r="AT32" s="12"/>
      <c r="AU32" s="108"/>
      <c r="AV32" s="92"/>
      <c r="AW32" s="85"/>
      <c r="AX32" s="85"/>
      <c r="AY32" s="18"/>
      <c r="AZ32" s="28"/>
      <c r="BA32" s="134" t="s">
        <v>25</v>
      </c>
      <c r="BB32" s="123"/>
      <c r="BC32" s="142">
        <v>20</v>
      </c>
      <c r="BD32" s="86">
        <v>21</v>
      </c>
      <c r="BE32" s="145">
        <f t="shared" si="12"/>
        <v>1</v>
      </c>
      <c r="BF32" s="149"/>
      <c r="BG32" s="153">
        <f>BD32</f>
        <v>21</v>
      </c>
      <c r="BH32" s="156">
        <f t="shared" si="14"/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142"/>
      <c r="BP32" s="234"/>
      <c r="BQ32" s="142"/>
      <c r="BR32" s="233"/>
      <c r="BS32" s="356"/>
      <c r="BT32" s="378"/>
      <c r="BU32" s="378"/>
      <c r="BV32" s="378"/>
      <c r="BW32" s="378"/>
      <c r="BX32" s="378"/>
      <c r="BY32" s="358"/>
      <c r="BZ32" s="134" t="s">
        <v>25</v>
      </c>
      <c r="CA32" s="123"/>
      <c r="CB32" s="387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9"/>
      <c r="CQ32" s="390"/>
    </row>
    <row r="33" spans="1:95" ht="12.75" customHeight="1">
      <c r="A33" s="122" t="s">
        <v>26</v>
      </c>
      <c r="B33" s="4"/>
      <c r="C33" s="67"/>
      <c r="D33" s="12"/>
      <c r="E33" s="12">
        <f t="shared" si="4"/>
        <v>0</v>
      </c>
      <c r="F33" s="12"/>
      <c r="G33" s="12">
        <f t="shared" si="17"/>
        <v>0</v>
      </c>
      <c r="H33" s="12"/>
      <c r="I33" s="12">
        <f t="shared" si="18"/>
        <v>0</v>
      </c>
      <c r="J33" s="32">
        <f t="shared" si="16"/>
        <v>0</v>
      </c>
      <c r="K33" s="118"/>
      <c r="L33" s="67"/>
      <c r="M33" s="12"/>
      <c r="N33" s="12">
        <f t="shared" si="5"/>
        <v>0</v>
      </c>
      <c r="O33" s="12">
        <v>0</v>
      </c>
      <c r="P33" s="12">
        <f t="shared" si="19"/>
        <v>0</v>
      </c>
      <c r="Q33" s="12"/>
      <c r="R33" s="12">
        <f t="shared" si="20"/>
        <v>0</v>
      </c>
      <c r="S33" s="32">
        <f t="shared" si="21"/>
        <v>0</v>
      </c>
      <c r="T33" s="122" t="s">
        <v>26</v>
      </c>
      <c r="U33" s="126"/>
      <c r="V33" s="67">
        <f t="shared" si="0"/>
        <v>0</v>
      </c>
      <c r="W33" s="11">
        <f t="shared" si="1"/>
        <v>0</v>
      </c>
      <c r="X33" s="12">
        <f t="shared" si="6"/>
        <v>0</v>
      </c>
      <c r="Y33" s="11">
        <f t="shared" si="2"/>
        <v>0</v>
      </c>
      <c r="Z33" s="12">
        <f t="shared" si="22"/>
        <v>0</v>
      </c>
      <c r="AA33" s="11">
        <f t="shared" si="3"/>
        <v>0</v>
      </c>
      <c r="AB33" s="12">
        <f t="shared" si="23"/>
        <v>0</v>
      </c>
      <c r="AC33" s="32">
        <f t="shared" si="24"/>
        <v>0</v>
      </c>
      <c r="AD33" s="118"/>
      <c r="AE33" s="72"/>
      <c r="AI33" s="73"/>
      <c r="AJ33" s="134" t="s">
        <v>26</v>
      </c>
      <c r="AK33" s="123"/>
      <c r="AL33" s="89"/>
      <c r="AM33" s="86"/>
      <c r="AN33" s="86"/>
      <c r="AO33" s="18"/>
      <c r="AP33" s="28"/>
      <c r="AQ33" s="11"/>
      <c r="AR33" s="12"/>
      <c r="AS33" s="12"/>
      <c r="AT33" s="12"/>
      <c r="AU33" s="108"/>
      <c r="AV33" s="92"/>
      <c r="AW33" s="85"/>
      <c r="AX33" s="85"/>
      <c r="AY33" s="18"/>
      <c r="AZ33" s="28"/>
      <c r="BA33" s="134" t="s">
        <v>26</v>
      </c>
      <c r="BB33" s="123"/>
      <c r="BC33" s="142">
        <v>28</v>
      </c>
      <c r="BD33" s="86">
        <v>26</v>
      </c>
      <c r="BE33" s="145">
        <f t="shared" si="12"/>
        <v>-2</v>
      </c>
      <c r="BF33" s="149"/>
      <c r="BG33" s="153">
        <f>BD33</f>
        <v>26</v>
      </c>
      <c r="BH33" s="156">
        <f t="shared" si="14"/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142"/>
      <c r="BP33" s="234"/>
      <c r="BQ33" s="142"/>
      <c r="BR33" s="233"/>
      <c r="BS33" s="356"/>
      <c r="BT33" s="378"/>
      <c r="BU33" s="378"/>
      <c r="BV33" s="378"/>
      <c r="BW33" s="378"/>
      <c r="BX33" s="378"/>
      <c r="BY33" s="358"/>
      <c r="BZ33" s="134" t="s">
        <v>26</v>
      </c>
      <c r="CA33" s="123"/>
      <c r="CB33" s="387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9"/>
      <c r="CQ33" s="390"/>
    </row>
    <row r="34" spans="1:95" ht="12.75" customHeight="1">
      <c r="A34" s="122" t="s">
        <v>64</v>
      </c>
      <c r="B34" s="4"/>
      <c r="C34" s="67"/>
      <c r="D34" s="12"/>
      <c r="E34" s="12">
        <f t="shared" si="4"/>
        <v>0</v>
      </c>
      <c r="F34" s="12"/>
      <c r="G34" s="12">
        <f t="shared" si="17"/>
        <v>0</v>
      </c>
      <c r="H34" s="12"/>
      <c r="I34" s="12">
        <f t="shared" si="18"/>
        <v>0</v>
      </c>
      <c r="J34" s="32">
        <f t="shared" si="16"/>
        <v>0</v>
      </c>
      <c r="K34" s="118"/>
      <c r="L34" s="67"/>
      <c r="M34" s="12"/>
      <c r="N34" s="12">
        <f t="shared" si="5"/>
        <v>0</v>
      </c>
      <c r="O34" s="12">
        <v>0</v>
      </c>
      <c r="P34" s="12">
        <f t="shared" si="19"/>
        <v>0</v>
      </c>
      <c r="Q34" s="12"/>
      <c r="R34" s="12">
        <f t="shared" si="20"/>
        <v>0</v>
      </c>
      <c r="S34" s="32">
        <f t="shared" si="21"/>
        <v>0</v>
      </c>
      <c r="T34" s="122" t="s">
        <v>64</v>
      </c>
      <c r="U34" s="126"/>
      <c r="V34" s="67">
        <f t="shared" si="0"/>
        <v>0</v>
      </c>
      <c r="W34" s="11">
        <f t="shared" si="1"/>
        <v>0</v>
      </c>
      <c r="X34" s="12">
        <f t="shared" si="6"/>
        <v>0</v>
      </c>
      <c r="Y34" s="11">
        <f t="shared" si="2"/>
        <v>0</v>
      </c>
      <c r="Z34" s="12">
        <f t="shared" si="22"/>
        <v>0</v>
      </c>
      <c r="AA34" s="11">
        <f t="shared" si="3"/>
        <v>0</v>
      </c>
      <c r="AB34" s="12">
        <f t="shared" si="23"/>
        <v>0</v>
      </c>
      <c r="AC34" s="32">
        <f t="shared" si="24"/>
        <v>0</v>
      </c>
      <c r="AD34" s="118"/>
      <c r="AE34" s="72"/>
      <c r="AI34" s="73"/>
      <c r="AJ34" s="134" t="s">
        <v>64</v>
      </c>
      <c r="AK34" s="123"/>
      <c r="AL34" s="89"/>
      <c r="AM34" s="86"/>
      <c r="AN34" s="86"/>
      <c r="AO34" s="18"/>
      <c r="AP34" s="28"/>
      <c r="AQ34" s="11"/>
      <c r="AR34" s="12"/>
      <c r="AS34" s="12"/>
      <c r="AT34" s="12"/>
      <c r="AU34" s="108"/>
      <c r="AV34" s="92"/>
      <c r="AW34" s="85"/>
      <c r="AX34" s="85"/>
      <c r="AY34" s="18"/>
      <c r="AZ34" s="28"/>
      <c r="BA34" s="134" t="s">
        <v>64</v>
      </c>
      <c r="BB34" s="123"/>
      <c r="BC34" s="142">
        <v>0</v>
      </c>
      <c r="BD34" s="86">
        <v>26</v>
      </c>
      <c r="BE34" s="145">
        <f t="shared" si="12"/>
        <v>26</v>
      </c>
      <c r="BF34" s="149"/>
      <c r="BG34" s="153">
        <f>BD34</f>
        <v>26</v>
      </c>
      <c r="BH34" s="156">
        <f t="shared" si="14"/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142"/>
      <c r="BP34" s="234"/>
      <c r="BQ34" s="142"/>
      <c r="BR34" s="233"/>
      <c r="BS34" s="356"/>
      <c r="BT34" s="378"/>
      <c r="BU34" s="378"/>
      <c r="BV34" s="378"/>
      <c r="BW34" s="378"/>
      <c r="BX34" s="378"/>
      <c r="BY34" s="358"/>
      <c r="BZ34" s="134" t="s">
        <v>64</v>
      </c>
      <c r="CA34" s="123"/>
      <c r="CB34" s="387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9"/>
      <c r="CQ34" s="390"/>
    </row>
    <row r="35" spans="1:95" ht="12.75" customHeight="1">
      <c r="A35" s="122" t="s">
        <v>65</v>
      </c>
      <c r="B35" s="4"/>
      <c r="C35" s="68"/>
      <c r="D35" s="14"/>
      <c r="E35" s="14">
        <f t="shared" si="4"/>
        <v>0</v>
      </c>
      <c r="F35" s="14"/>
      <c r="G35" s="14">
        <f t="shared" si="17"/>
        <v>0</v>
      </c>
      <c r="H35" s="14"/>
      <c r="I35" s="14">
        <f t="shared" si="18"/>
        <v>0</v>
      </c>
      <c r="J35" s="33">
        <f t="shared" si="16"/>
        <v>0</v>
      </c>
      <c r="K35" s="118"/>
      <c r="L35" s="68"/>
      <c r="M35" s="14"/>
      <c r="N35" s="14">
        <f t="shared" si="5"/>
        <v>0</v>
      </c>
      <c r="O35" s="12">
        <v>0</v>
      </c>
      <c r="P35" s="14">
        <f t="shared" si="19"/>
        <v>0</v>
      </c>
      <c r="Q35" s="14"/>
      <c r="R35" s="14">
        <f t="shared" si="20"/>
        <v>0</v>
      </c>
      <c r="S35" s="33">
        <f t="shared" si="21"/>
        <v>0</v>
      </c>
      <c r="T35" s="122" t="s">
        <v>65</v>
      </c>
      <c r="U35" s="126"/>
      <c r="V35" s="68">
        <f t="shared" si="0"/>
        <v>0</v>
      </c>
      <c r="W35" s="13">
        <f t="shared" si="1"/>
        <v>0</v>
      </c>
      <c r="X35" s="14">
        <f t="shared" si="6"/>
        <v>0</v>
      </c>
      <c r="Y35" s="13">
        <f t="shared" si="2"/>
        <v>0</v>
      </c>
      <c r="Z35" s="14">
        <f t="shared" si="22"/>
        <v>0</v>
      </c>
      <c r="AA35" s="13">
        <f t="shared" si="3"/>
        <v>0</v>
      </c>
      <c r="AB35" s="14">
        <f t="shared" si="23"/>
        <v>0</v>
      </c>
      <c r="AC35" s="33">
        <f t="shared" si="24"/>
        <v>0</v>
      </c>
      <c r="AD35" s="118"/>
      <c r="AE35" s="72"/>
      <c r="AI35" s="73"/>
      <c r="AJ35" s="134" t="s">
        <v>65</v>
      </c>
      <c r="AK35" s="123"/>
      <c r="AL35" s="90"/>
      <c r="AM35" s="87"/>
      <c r="AN35" s="87"/>
      <c r="AO35" s="19"/>
      <c r="AP35" s="29"/>
      <c r="AQ35" s="13"/>
      <c r="AR35" s="14"/>
      <c r="AS35" s="14"/>
      <c r="AT35" s="14"/>
      <c r="AU35" s="109"/>
      <c r="AV35" s="93"/>
      <c r="AW35" s="94"/>
      <c r="AX35" s="94"/>
      <c r="AY35" s="19"/>
      <c r="AZ35" s="29"/>
      <c r="BA35" s="134" t="s">
        <v>65</v>
      </c>
      <c r="BB35" s="123"/>
      <c r="BC35" s="142">
        <v>0</v>
      </c>
      <c r="BD35" s="87">
        <v>0</v>
      </c>
      <c r="BE35" s="146">
        <f t="shared" si="12"/>
        <v>0</v>
      </c>
      <c r="BF35" s="149"/>
      <c r="BG35" s="155"/>
      <c r="BH35" s="14"/>
      <c r="BI35" s="146"/>
      <c r="BJ35" s="185"/>
      <c r="BK35" s="277"/>
      <c r="BL35" s="278"/>
      <c r="BM35" s="134" t="s">
        <v>65</v>
      </c>
      <c r="BN35" s="123"/>
      <c r="BO35" s="142"/>
      <c r="BP35" s="234"/>
      <c r="BQ35" s="142"/>
      <c r="BR35" s="233"/>
      <c r="BS35" s="356"/>
      <c r="BT35" s="378"/>
      <c r="BU35" s="378"/>
      <c r="BV35" s="378"/>
      <c r="BW35" s="378"/>
      <c r="BX35" s="378"/>
      <c r="BY35" s="358"/>
      <c r="BZ35" s="134" t="s">
        <v>65</v>
      </c>
      <c r="CA35" s="123"/>
      <c r="CB35" s="387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9"/>
      <c r="CQ35" s="390"/>
    </row>
    <row r="36" spans="1:95" ht="12.75" customHeight="1">
      <c r="A36" s="130" t="s">
        <v>27</v>
      </c>
      <c r="B36" s="4"/>
      <c r="C36" s="69"/>
      <c r="D36" s="16"/>
      <c r="E36" s="16">
        <f t="shared" si="4"/>
        <v>0</v>
      </c>
      <c r="F36" s="16"/>
      <c r="G36" s="16">
        <f t="shared" si="17"/>
        <v>0</v>
      </c>
      <c r="H36" s="16"/>
      <c r="I36" s="16">
        <f t="shared" si="18"/>
        <v>0</v>
      </c>
      <c r="J36" s="34">
        <f t="shared" si="16"/>
        <v>0</v>
      </c>
      <c r="K36" s="118"/>
      <c r="L36" s="69"/>
      <c r="M36" s="16"/>
      <c r="N36" s="16">
        <f t="shared" si="5"/>
        <v>0</v>
      </c>
      <c r="O36" s="12">
        <v>0</v>
      </c>
      <c r="P36" s="16">
        <f t="shared" si="19"/>
        <v>0</v>
      </c>
      <c r="Q36" s="16"/>
      <c r="R36" s="16">
        <f t="shared" si="20"/>
        <v>0</v>
      </c>
      <c r="S36" s="34">
        <f t="shared" si="21"/>
        <v>0</v>
      </c>
      <c r="T36" s="130" t="s">
        <v>27</v>
      </c>
      <c r="U36" s="126"/>
      <c r="V36" s="69">
        <f t="shared" si="0"/>
        <v>0</v>
      </c>
      <c r="W36" s="15">
        <f t="shared" si="1"/>
        <v>0</v>
      </c>
      <c r="X36" s="16">
        <f t="shared" si="6"/>
        <v>0</v>
      </c>
      <c r="Y36" s="15">
        <f t="shared" si="2"/>
        <v>0</v>
      </c>
      <c r="Z36" s="16">
        <f t="shared" si="22"/>
        <v>0</v>
      </c>
      <c r="AA36" s="15">
        <f t="shared" si="3"/>
        <v>0</v>
      </c>
      <c r="AB36" s="16">
        <f t="shared" si="23"/>
        <v>0</v>
      </c>
      <c r="AC36" s="34">
        <f t="shared" si="24"/>
        <v>0</v>
      </c>
      <c r="AD36" s="118"/>
      <c r="AE36" s="72"/>
      <c r="AI36" s="73"/>
      <c r="AJ36" s="135" t="s">
        <v>27</v>
      </c>
      <c r="AK36" s="123"/>
      <c r="AL36" s="91"/>
      <c r="AM36" s="88"/>
      <c r="AN36" s="88"/>
      <c r="AO36" s="20"/>
      <c r="AP36" s="30"/>
      <c r="AQ36" s="15"/>
      <c r="AR36" s="16"/>
      <c r="AS36" s="16"/>
      <c r="AT36" s="16"/>
      <c r="AU36" s="110"/>
      <c r="AV36" s="95"/>
      <c r="AW36" s="96"/>
      <c r="AX36" s="96"/>
      <c r="AY36" s="20"/>
      <c r="AZ36" s="30"/>
      <c r="BA36" s="135" t="s">
        <v>27</v>
      </c>
      <c r="BB36" s="123"/>
      <c r="BC36" s="143">
        <v>34</v>
      </c>
      <c r="BD36" s="88">
        <v>15</v>
      </c>
      <c r="BE36" s="147">
        <f t="shared" si="12"/>
        <v>-19</v>
      </c>
      <c r="BF36" s="149"/>
      <c r="BG36" s="154">
        <f>BD36</f>
        <v>15</v>
      </c>
      <c r="BH36" s="157">
        <f t="shared" si="14"/>
        <v>0</v>
      </c>
      <c r="BI36" s="247">
        <v>0</v>
      </c>
      <c r="BJ36" s="185"/>
      <c r="BK36" s="277"/>
      <c r="BL36" s="278"/>
      <c r="BM36" s="135" t="s">
        <v>27</v>
      </c>
      <c r="BN36" s="123"/>
      <c r="BO36" s="143"/>
      <c r="BP36" s="239"/>
      <c r="BQ36" s="143"/>
      <c r="BR36" s="240"/>
      <c r="BS36" s="356"/>
      <c r="BT36" s="378"/>
      <c r="BU36" s="378"/>
      <c r="BV36" s="378"/>
      <c r="BW36" s="378"/>
      <c r="BX36" s="378"/>
      <c r="BY36" s="358"/>
      <c r="BZ36" s="135" t="s">
        <v>27</v>
      </c>
      <c r="CA36" s="123"/>
      <c r="CB36" s="387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9"/>
      <c r="CQ36" s="390"/>
    </row>
    <row r="37" spans="1:95" s="5" customFormat="1" ht="13.5" thickBot="1">
      <c r="A37" s="131" t="s">
        <v>47</v>
      </c>
      <c r="C37" s="70">
        <f>SUM(C8:C36)</f>
        <v>30014</v>
      </c>
      <c r="D37" s="36">
        <f aca="true" t="shared" si="26" ref="D37:J37">SUM(D8:D36)</f>
        <v>62190</v>
      </c>
      <c r="E37" s="36">
        <f t="shared" si="26"/>
        <v>92204</v>
      </c>
      <c r="F37" s="36">
        <f t="shared" si="26"/>
        <v>9445</v>
      </c>
      <c r="G37" s="36">
        <f t="shared" si="26"/>
        <v>71635</v>
      </c>
      <c r="H37" s="36">
        <f t="shared" si="26"/>
        <v>43294</v>
      </c>
      <c r="I37" s="36">
        <f t="shared" si="26"/>
        <v>73308</v>
      </c>
      <c r="J37" s="35">
        <f t="shared" si="26"/>
        <v>144943</v>
      </c>
      <c r="K37" s="118"/>
      <c r="L37" s="70">
        <f aca="true" t="shared" si="27" ref="L37:S37">SUM(L8:L36)</f>
        <v>23161.010000000006</v>
      </c>
      <c r="M37" s="36">
        <f t="shared" si="27"/>
        <v>62190</v>
      </c>
      <c r="N37" s="36">
        <f t="shared" si="27"/>
        <v>85351.01</v>
      </c>
      <c r="O37" s="36">
        <f t="shared" si="27"/>
        <v>0</v>
      </c>
      <c r="P37" s="36">
        <f t="shared" si="27"/>
        <v>62190</v>
      </c>
      <c r="Q37" s="36">
        <f t="shared" si="27"/>
        <v>50146.99</v>
      </c>
      <c r="R37" s="36">
        <f t="shared" si="27"/>
        <v>73308</v>
      </c>
      <c r="S37" s="35">
        <f t="shared" si="27"/>
        <v>135498</v>
      </c>
      <c r="T37" s="131" t="s">
        <v>47</v>
      </c>
      <c r="U37" s="128"/>
      <c r="V37" s="70">
        <f aca="true" t="shared" si="28" ref="V37:AC37">SUM(V8:V36)</f>
        <v>-6852.990000000002</v>
      </c>
      <c r="W37" s="36">
        <f t="shared" si="28"/>
        <v>0</v>
      </c>
      <c r="X37" s="36">
        <f t="shared" si="28"/>
        <v>-6852.990000000002</v>
      </c>
      <c r="Y37" s="36">
        <f t="shared" si="28"/>
        <v>-9445</v>
      </c>
      <c r="Z37" s="36">
        <f t="shared" si="28"/>
        <v>-9445</v>
      </c>
      <c r="AA37" s="36">
        <f t="shared" si="28"/>
        <v>6852.99</v>
      </c>
      <c r="AB37" s="36">
        <f t="shared" si="28"/>
        <v>0</v>
      </c>
      <c r="AC37" s="35">
        <f t="shared" si="28"/>
        <v>-9445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112" t="s">
        <v>92</v>
      </c>
      <c r="AM37" s="102" t="s">
        <v>92</v>
      </c>
      <c r="AN37" s="102" t="s">
        <v>92</v>
      </c>
      <c r="AO37" s="102" t="s">
        <v>92</v>
      </c>
      <c r="AP37" s="252">
        <f>H37/I37</f>
        <v>0.5905767446936214</v>
      </c>
      <c r="AQ37" s="102" t="s">
        <v>92</v>
      </c>
      <c r="AR37" s="102" t="s">
        <v>92</v>
      </c>
      <c r="AS37" s="102" t="s">
        <v>92</v>
      </c>
      <c r="AT37" s="102" t="s">
        <v>92</v>
      </c>
      <c r="AU37" s="253">
        <f>Q37/R37</f>
        <v>0.6840589021662028</v>
      </c>
      <c r="AV37" s="112" t="s">
        <v>92</v>
      </c>
      <c r="AW37" s="102" t="s">
        <v>92</v>
      </c>
      <c r="AX37" s="102" t="s">
        <v>92</v>
      </c>
      <c r="AY37" s="102" t="s">
        <v>92</v>
      </c>
      <c r="AZ37" s="113" t="s">
        <v>92</v>
      </c>
      <c r="BA37" s="136" t="s">
        <v>47</v>
      </c>
      <c r="BB37" s="124"/>
      <c r="BC37" s="144">
        <f>SUM(BC8:BC36)</f>
        <v>2254</v>
      </c>
      <c r="BD37" s="83">
        <f>SUM(BD8:BD36)</f>
        <v>2135</v>
      </c>
      <c r="BE37" s="152">
        <f>SUM(BE8:BE36)</f>
        <v>-119</v>
      </c>
      <c r="BF37" s="150"/>
      <c r="BG37" s="144">
        <f>SUM(BG8:BG36)</f>
        <v>1891.982767492634</v>
      </c>
      <c r="BH37" s="83">
        <f>SUM(BH8:BH36)</f>
        <v>-243.0172325073661</v>
      </c>
      <c r="BI37" s="148">
        <f>SUM(BI8:BI36)</f>
        <v>-353.01723250736603</v>
      </c>
      <c r="BJ37" s="248"/>
      <c r="BK37" s="279"/>
      <c r="BL37" s="280"/>
      <c r="BM37" s="136" t="s">
        <v>47</v>
      </c>
      <c r="BN37" s="124"/>
      <c r="BO37" s="144">
        <f>SUM(BO8:BO36)</f>
        <v>1097</v>
      </c>
      <c r="BP37" s="83">
        <f>SUM(BP8:BP36)</f>
        <v>17.48806733422366</v>
      </c>
      <c r="BQ37" s="144">
        <f>SUM(BQ8:BQ36)</f>
        <v>1449</v>
      </c>
      <c r="BR37" s="83">
        <f>SUM(BR8:BR36)</f>
        <v>35.947823884688304</v>
      </c>
      <c r="BS37" s="359"/>
      <c r="BT37" s="360"/>
      <c r="BU37" s="360"/>
      <c r="BV37" s="360"/>
      <c r="BW37" s="360"/>
      <c r="BX37" s="360"/>
      <c r="BY37" s="361"/>
      <c r="BZ37" s="136" t="s">
        <v>47</v>
      </c>
      <c r="CA37" s="124"/>
      <c r="CB37" s="391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3"/>
    </row>
    <row r="38" spans="11:62" ht="12.75">
      <c r="K38" s="21"/>
      <c r="AD38" s="21"/>
      <c r="BJ38" s="21"/>
    </row>
    <row r="39" spans="11:62" ht="12.75">
      <c r="K39" s="21"/>
      <c r="AD39" s="21"/>
      <c r="BJ39" s="21"/>
    </row>
    <row r="40" spans="11:62" ht="12.75">
      <c r="K40" s="21"/>
      <c r="BJ40" s="21"/>
    </row>
    <row r="41" spans="11:62" ht="12.75">
      <c r="K41" s="21"/>
      <c r="BJ41" s="21"/>
    </row>
    <row r="42" spans="11:62" ht="12.75">
      <c r="K42" s="21"/>
      <c r="BJ42" s="21"/>
    </row>
    <row r="43" spans="11:62" ht="12.75">
      <c r="K43" s="21"/>
      <c r="BJ43" s="21"/>
    </row>
    <row r="44" spans="11:62" ht="12.75">
      <c r="K44" s="21"/>
      <c r="BJ44" s="21"/>
    </row>
    <row r="45" spans="11:62" ht="12.75">
      <c r="K45" s="21"/>
      <c r="BJ45" s="21"/>
    </row>
    <row r="46" spans="11:62" ht="12.75">
      <c r="K46" s="21"/>
      <c r="BJ46" s="21"/>
    </row>
    <row r="47" spans="11:62" ht="12.75">
      <c r="K47" s="21"/>
      <c r="BJ47" s="21"/>
    </row>
    <row r="48" spans="11:62" ht="12.75">
      <c r="K48" s="21"/>
      <c r="BJ48" s="21"/>
    </row>
    <row r="49" spans="11:62" ht="12.75">
      <c r="K49" s="21"/>
      <c r="BJ49" s="21"/>
    </row>
    <row r="50" spans="11:62" ht="12.75">
      <c r="K50" s="21"/>
      <c r="BJ50" s="21"/>
    </row>
    <row r="51" ht="12.75">
      <c r="BJ51" s="21"/>
    </row>
    <row r="52" ht="12.75">
      <c r="BJ52" s="21"/>
    </row>
    <row r="53" ht="12.75">
      <c r="BJ53" s="21"/>
    </row>
    <row r="54" ht="12.75">
      <c r="BJ54" s="21"/>
    </row>
    <row r="55" ht="12.75">
      <c r="BJ55" s="21"/>
    </row>
    <row r="56" ht="12.75">
      <c r="BJ56" s="21"/>
    </row>
    <row r="57" ht="12.75">
      <c r="BJ57" s="21"/>
    </row>
    <row r="58" ht="12.75">
      <c r="BJ58" s="21"/>
    </row>
    <row r="59" ht="12.75">
      <c r="BJ59" s="21"/>
    </row>
    <row r="60" ht="12.75">
      <c r="BJ60" s="21"/>
    </row>
    <row r="61" ht="12.75">
      <c r="BJ61" s="21"/>
    </row>
    <row r="62" ht="12.75">
      <c r="BJ62" s="21"/>
    </row>
    <row r="63" ht="12.75">
      <c r="BJ63" s="21"/>
    </row>
    <row r="64" ht="12.75">
      <c r="BJ64" s="21"/>
    </row>
    <row r="65" ht="12.75">
      <c r="BJ65" s="21"/>
    </row>
    <row r="66" ht="12.75">
      <c r="BJ66" s="21"/>
    </row>
    <row r="67" ht="12.75">
      <c r="BJ67" s="21"/>
    </row>
    <row r="68" ht="12.75">
      <c r="BJ68" s="21"/>
    </row>
    <row r="69" ht="12.75">
      <c r="BJ69" s="21"/>
    </row>
    <row r="70" ht="12.75">
      <c r="BJ70" s="21"/>
    </row>
    <row r="71" ht="12.75">
      <c r="BJ71" s="21"/>
    </row>
    <row r="72" ht="12.75">
      <c r="BJ72" s="21"/>
    </row>
    <row r="73" ht="12.75">
      <c r="BJ73" s="21"/>
    </row>
    <row r="74" ht="12.75">
      <c r="BJ74" s="21"/>
    </row>
    <row r="75" ht="12.75">
      <c r="BJ75" s="21"/>
    </row>
    <row r="76" ht="12.75">
      <c r="BJ76" s="21"/>
    </row>
    <row r="77" ht="12.75">
      <c r="BJ77" s="21"/>
    </row>
    <row r="78" ht="12.75">
      <c r="BJ78" s="21"/>
    </row>
    <row r="79" ht="12.75">
      <c r="BJ79" s="21"/>
    </row>
    <row r="80" ht="12.75">
      <c r="BJ80" s="21"/>
    </row>
    <row r="81" ht="12.75">
      <c r="BJ81" s="21"/>
    </row>
    <row r="82" ht="12.75">
      <c r="BJ82" s="21"/>
    </row>
    <row r="83" ht="12.75">
      <c r="BJ83" s="21"/>
    </row>
    <row r="84" ht="12.75">
      <c r="BJ84" s="21"/>
    </row>
    <row r="85" ht="12.75">
      <c r="BJ85" s="21"/>
    </row>
    <row r="86" ht="12.75">
      <c r="BJ86" s="21"/>
    </row>
    <row r="87" ht="12.75">
      <c r="BJ87" s="21"/>
    </row>
    <row r="88" ht="12.75">
      <c r="BJ88" s="21"/>
    </row>
    <row r="89" ht="12.75">
      <c r="BJ89" s="21"/>
    </row>
    <row r="90" ht="12.75">
      <c r="BJ90" s="21"/>
    </row>
    <row r="91" ht="12.75">
      <c r="BJ91" s="21"/>
    </row>
    <row r="92" ht="12.75">
      <c r="BJ92" s="21"/>
    </row>
    <row r="93" ht="12.75">
      <c r="BJ93" s="21"/>
    </row>
    <row r="94" ht="12.75">
      <c r="BJ94" s="21"/>
    </row>
    <row r="95" ht="12.75">
      <c r="BJ95" s="21"/>
    </row>
    <row r="96" ht="12.75">
      <c r="BJ96" s="21"/>
    </row>
    <row r="97" ht="12.75">
      <c r="BJ97" s="21"/>
    </row>
    <row r="98" ht="12.75">
      <c r="BJ98" s="21"/>
    </row>
    <row r="99" ht="12.75">
      <c r="BJ99" s="21"/>
    </row>
    <row r="100" ht="12.75">
      <c r="BJ100" s="21"/>
    </row>
    <row r="101" ht="12.75">
      <c r="BJ101" s="21"/>
    </row>
    <row r="102" ht="12.75">
      <c r="BJ102" s="21"/>
    </row>
    <row r="103" ht="12.75">
      <c r="BJ103" s="21"/>
    </row>
    <row r="104" ht="12.75">
      <c r="BJ104" s="21"/>
    </row>
    <row r="105" ht="12.75">
      <c r="BJ105" s="21"/>
    </row>
    <row r="106" ht="12.75">
      <c r="BJ106" s="21"/>
    </row>
    <row r="107" ht="12.75">
      <c r="BJ107" s="21"/>
    </row>
    <row r="108" ht="12.75">
      <c r="BJ108" s="21"/>
    </row>
    <row r="109" ht="12.75">
      <c r="BJ109" s="21"/>
    </row>
    <row r="110" ht="12.75">
      <c r="BJ110" s="21"/>
    </row>
    <row r="111" ht="12.75">
      <c r="BJ111" s="21"/>
    </row>
    <row r="112" ht="12.75">
      <c r="BJ112" s="21"/>
    </row>
    <row r="113" ht="12.75">
      <c r="BJ113" s="21"/>
    </row>
    <row r="114" ht="12.75">
      <c r="BJ114" s="21"/>
    </row>
    <row r="115" ht="12.75">
      <c r="BJ115" s="21"/>
    </row>
    <row r="116" ht="12.75">
      <c r="BJ116" s="21"/>
    </row>
    <row r="117" ht="12.75">
      <c r="BJ117" s="21"/>
    </row>
    <row r="118" ht="12.75">
      <c r="BJ118" s="21"/>
    </row>
    <row r="119" ht="12.75">
      <c r="BJ119" s="21"/>
    </row>
    <row r="120" ht="12.75">
      <c r="BJ120" s="21"/>
    </row>
    <row r="121" ht="12.75">
      <c r="BJ121" s="21"/>
    </row>
    <row r="122" ht="12.75">
      <c r="BJ122" s="21"/>
    </row>
    <row r="123" ht="12.75">
      <c r="BJ123" s="21"/>
    </row>
    <row r="124" ht="12.75">
      <c r="BJ124" s="21"/>
    </row>
    <row r="125" ht="12.75">
      <c r="BJ125" s="21"/>
    </row>
    <row r="126" ht="12.75">
      <c r="BJ126" s="21"/>
    </row>
    <row r="127" ht="12.75">
      <c r="BJ127" s="21"/>
    </row>
    <row r="128" ht="12.75">
      <c r="BJ128" s="21"/>
    </row>
    <row r="129" ht="12.75">
      <c r="BJ129" s="21"/>
    </row>
    <row r="130" ht="12.75">
      <c r="BJ130" s="21"/>
    </row>
    <row r="131" ht="12.75">
      <c r="BJ131" s="21"/>
    </row>
    <row r="132" ht="12.75">
      <c r="BJ132" s="21"/>
    </row>
    <row r="133" ht="12.75">
      <c r="BJ133" s="21"/>
    </row>
    <row r="134" ht="12.75">
      <c r="BJ134" s="21"/>
    </row>
    <row r="135" ht="12.75">
      <c r="BJ135" s="21"/>
    </row>
    <row r="136" ht="12.75">
      <c r="BJ136" s="21"/>
    </row>
    <row r="137" ht="12.75">
      <c r="BJ137" s="21"/>
    </row>
    <row r="138" ht="12.75">
      <c r="BJ138" s="21"/>
    </row>
    <row r="139" ht="12.75">
      <c r="BJ139" s="21"/>
    </row>
    <row r="140" ht="12.75">
      <c r="BJ140" s="21"/>
    </row>
    <row r="141" ht="12.75">
      <c r="BJ141" s="21"/>
    </row>
    <row r="142" ht="12.75">
      <c r="BJ142" s="21"/>
    </row>
    <row r="143" ht="12.75">
      <c r="BJ143" s="21"/>
    </row>
    <row r="144" ht="12.75">
      <c r="BJ144" s="21"/>
    </row>
    <row r="145" ht="12.75">
      <c r="BJ145" s="21"/>
    </row>
    <row r="146" ht="12.75">
      <c r="BJ146" s="21"/>
    </row>
    <row r="147" ht="12.75">
      <c r="BJ147" s="21"/>
    </row>
    <row r="148" ht="12.75">
      <c r="BJ148" s="21"/>
    </row>
    <row r="149" ht="12.75">
      <c r="BJ149" s="21"/>
    </row>
    <row r="150" ht="12.75">
      <c r="BJ150" s="21"/>
    </row>
    <row r="151" ht="12.75">
      <c r="BJ151" s="21"/>
    </row>
    <row r="152" ht="12.75">
      <c r="BJ152" s="21"/>
    </row>
    <row r="153" ht="12.75">
      <c r="BJ153" s="21"/>
    </row>
  </sheetData>
  <mergeCells count="50">
    <mergeCell ref="AE8:AI13"/>
    <mergeCell ref="AE14:AI19"/>
    <mergeCell ref="AE20:AI25"/>
    <mergeCell ref="L4:S4"/>
    <mergeCell ref="L5:S5"/>
    <mergeCell ref="T4:T7"/>
    <mergeCell ref="V4:AC4"/>
    <mergeCell ref="V5:AC5"/>
    <mergeCell ref="A2:S2"/>
    <mergeCell ref="T2:AI2"/>
    <mergeCell ref="AE4:AI7"/>
    <mergeCell ref="AJ4:AJ7"/>
    <mergeCell ref="AJ2:AZ2"/>
    <mergeCell ref="AV4:AZ4"/>
    <mergeCell ref="AV5:AZ5"/>
    <mergeCell ref="A4:A7"/>
    <mergeCell ref="C4:J4"/>
    <mergeCell ref="C5:J5"/>
    <mergeCell ref="AL4:AP4"/>
    <mergeCell ref="AQ4:AU4"/>
    <mergeCell ref="AL5:AP5"/>
    <mergeCell ref="AQ5:AU5"/>
    <mergeCell ref="BA2:BL2"/>
    <mergeCell ref="BA4:BA7"/>
    <mergeCell ref="BC4:BE4"/>
    <mergeCell ref="BC5:BE5"/>
    <mergeCell ref="BM2:BY2"/>
    <mergeCell ref="BM4:BM7"/>
    <mergeCell ref="BO4:BP4"/>
    <mergeCell ref="BS4:BT4"/>
    <mergeCell ref="BU4:BY4"/>
    <mergeCell ref="BO5:BP5"/>
    <mergeCell ref="BS5:BT5"/>
    <mergeCell ref="BU5:BY5"/>
    <mergeCell ref="BQ4:BR4"/>
    <mergeCell ref="BQ5:BR5"/>
    <mergeCell ref="CB8:CQ37"/>
    <mergeCell ref="BZ2:CQ2"/>
    <mergeCell ref="CB5:CB6"/>
    <mergeCell ref="CC5:CH5"/>
    <mergeCell ref="CI5:CO5"/>
    <mergeCell ref="CB4:CQ4"/>
    <mergeCell ref="CP5:CP6"/>
    <mergeCell ref="CQ5:CQ6"/>
    <mergeCell ref="BZ4:BZ7"/>
    <mergeCell ref="BS8:BY37"/>
    <mergeCell ref="BK4:BL7"/>
    <mergeCell ref="BG4:BI4"/>
    <mergeCell ref="BG5:BI5"/>
    <mergeCell ref="BK8:BL37"/>
  </mergeCells>
  <printOptions horizontalCentered="1"/>
  <pageMargins left="0" right="0" top="0.3937007874015748" bottom="0.3937007874015748" header="0.11811023622047245" footer="0.11811023622047245"/>
  <pageSetup orientation="landscape" paperSize="9" r:id="rId3"/>
  <headerFooter alignWithMargins="0">
    <oddHeader>&amp;C&amp;D&amp;R&amp;"Arial,Bold"APPENDIX F2</oddHeader>
    <oddFooter>&amp;C&amp;8&amp;P  of  &amp;N&amp;R&amp;8&amp;A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sheetData>
    <row r="1" spans="1:14" ht="12.75">
      <c r="A1" s="254" t="s">
        <v>189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2.7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4" ht="12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4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1:14" ht="12.75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4" ht="12.75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</row>
    <row r="7" spans="1:14" ht="12.7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</row>
    <row r="8" spans="1:14" ht="12.75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</row>
    <row r="9" spans="1:14" ht="12.7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1:14" ht="12.7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1:14" ht="12.75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ht="12.75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9"/>
    </row>
    <row r="13" spans="1:14" ht="12.75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4" ht="12.75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9"/>
    </row>
    <row r="15" spans="1:14" ht="12.75">
      <c r="A15" s="25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9"/>
    </row>
    <row r="16" spans="1:14" ht="12.7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9"/>
    </row>
    <row r="17" spans="1:14" ht="12.75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9"/>
    </row>
    <row r="18" spans="1:14" ht="12.75">
      <c r="A18" s="25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9"/>
    </row>
    <row r="19" spans="1:14" ht="12.75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9"/>
    </row>
    <row r="20" spans="1:14" ht="12.75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</row>
    <row r="21" spans="1:14" ht="12.75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</row>
    <row r="22" spans="1:14" ht="12.75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</row>
    <row r="23" spans="1:14" ht="12.75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</row>
    <row r="24" spans="1:14" ht="12.75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9"/>
    </row>
    <row r="25" spans="1:14" ht="12.75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 ht="12.75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/>
    </row>
    <row r="27" spans="1:14" ht="12.75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9"/>
    </row>
    <row r="28" spans="1:14" ht="12.75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9"/>
    </row>
    <row r="29" spans="1:14" ht="12.75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9"/>
    </row>
    <row r="30" spans="1:14" ht="12.75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9"/>
    </row>
    <row r="31" spans="1:14" ht="12.75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9"/>
    </row>
    <row r="32" spans="1:14" ht="12.7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9"/>
    </row>
    <row r="33" spans="1:14" ht="12.75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9"/>
    </row>
    <row r="34" spans="1:14" ht="13.5" thickBo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F3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Q50"/>
  <sheetViews>
    <sheetView workbookViewId="0" topLeftCell="AJ1">
      <selection activeCell="AN40" sqref="AN40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98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98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 t="s">
        <v>98</v>
      </c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 t="s">
        <v>98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98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M3" s="5"/>
      <c r="BN3" s="5"/>
      <c r="BZ3" s="5"/>
      <c r="CA3" s="5"/>
    </row>
    <row r="4" spans="1:95" s="4" customFormat="1" ht="19.5" customHeight="1" thickBot="1">
      <c r="A4" s="316" t="s">
        <v>170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170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170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170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263" t="s">
        <v>176</v>
      </c>
      <c r="BL4" s="407"/>
      <c r="BM4" s="316" t="s">
        <v>170</v>
      </c>
      <c r="BN4" s="120"/>
      <c r="BO4" s="319" t="s">
        <v>117</v>
      </c>
      <c r="BP4" s="320"/>
      <c r="BQ4" s="321" t="s">
        <v>118</v>
      </c>
      <c r="BR4" s="322"/>
      <c r="BS4" s="350" t="s">
        <v>119</v>
      </c>
      <c r="BT4" s="346"/>
      <c r="BU4" s="347" t="s">
        <v>142</v>
      </c>
      <c r="BV4" s="348"/>
      <c r="BW4" s="348"/>
      <c r="BX4" s="348"/>
      <c r="BY4" s="349"/>
      <c r="BZ4" s="316" t="s">
        <v>170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81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408"/>
      <c r="BL5" s="409"/>
      <c r="BM5" s="317"/>
      <c r="BN5" s="121"/>
      <c r="BO5" s="323" t="s">
        <v>125</v>
      </c>
      <c r="BP5" s="324"/>
      <c r="BQ5" s="325" t="s">
        <v>127</v>
      </c>
      <c r="BR5" s="326"/>
      <c r="BS5" s="406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94" t="s">
        <v>145</v>
      </c>
      <c r="CC5" s="396" t="s">
        <v>154</v>
      </c>
      <c r="CD5" s="397"/>
      <c r="CE5" s="397"/>
      <c r="CF5" s="397"/>
      <c r="CG5" s="397"/>
      <c r="CH5" s="398"/>
      <c r="CI5" s="399" t="s">
        <v>153</v>
      </c>
      <c r="CJ5" s="400"/>
      <c r="CK5" s="400"/>
      <c r="CL5" s="400"/>
      <c r="CM5" s="400"/>
      <c r="CN5" s="400"/>
      <c r="CO5" s="401"/>
      <c r="CP5" s="402" t="s">
        <v>156</v>
      </c>
      <c r="CQ5" s="404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114</v>
      </c>
      <c r="BH6" s="65" t="s">
        <v>116</v>
      </c>
      <c r="BI6" s="159" t="s">
        <v>115</v>
      </c>
      <c r="BJ6" s="8"/>
      <c r="BK6" s="408"/>
      <c r="BL6" s="409"/>
      <c r="BM6" s="317"/>
      <c r="BN6" s="121"/>
      <c r="BO6" s="161" t="s">
        <v>128</v>
      </c>
      <c r="BP6" s="162" t="s">
        <v>140</v>
      </c>
      <c r="BQ6" s="161" t="s">
        <v>128</v>
      </c>
      <c r="BR6" s="162" t="s">
        <v>140</v>
      </c>
      <c r="BS6" s="161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95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175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182" t="s">
        <v>152</v>
      </c>
      <c r="CP6" s="403"/>
      <c r="CQ6" s="405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410"/>
      <c r="BL7" s="411"/>
      <c r="BM7" s="318"/>
      <c r="BN7" s="121"/>
      <c r="BO7" s="81" t="s">
        <v>112</v>
      </c>
      <c r="BP7" s="78" t="s">
        <v>113</v>
      </c>
      <c r="BQ7" s="81" t="s">
        <v>129</v>
      </c>
      <c r="BR7" s="78" t="s">
        <v>130</v>
      </c>
      <c r="BS7" s="81" t="s">
        <v>131</v>
      </c>
      <c r="BT7" s="78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171" t="s">
        <v>138</v>
      </c>
      <c r="CC7" s="176" t="s">
        <v>139</v>
      </c>
      <c r="CD7" s="176" t="s">
        <v>167</v>
      </c>
      <c r="CE7" s="176" t="s">
        <v>143</v>
      </c>
      <c r="CF7" s="176" t="s">
        <v>146</v>
      </c>
      <c r="CG7" s="176" t="s">
        <v>157</v>
      </c>
      <c r="CH7" s="227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179" t="s">
        <v>164</v>
      </c>
      <c r="CP7" s="164" t="s">
        <v>165</v>
      </c>
      <c r="CQ7" s="172" t="s">
        <v>166</v>
      </c>
    </row>
    <row r="8" spans="1:95" ht="12.75" customHeight="1">
      <c r="A8" s="129" t="s">
        <v>2</v>
      </c>
      <c r="B8" s="4"/>
      <c r="C8" s="66">
        <v>2467</v>
      </c>
      <c r="D8" s="10">
        <v>5280</v>
      </c>
      <c r="E8" s="10">
        <f>C8+D8</f>
        <v>7747</v>
      </c>
      <c r="F8" s="10">
        <v>781</v>
      </c>
      <c r="G8" s="10">
        <f>D8+F8</f>
        <v>6061</v>
      </c>
      <c r="H8" s="10">
        <v>3126</v>
      </c>
      <c r="I8" s="10">
        <f>C8+H8</f>
        <v>5593</v>
      </c>
      <c r="J8" s="31">
        <f>G8+I8</f>
        <v>11654</v>
      </c>
      <c r="K8" s="118"/>
      <c r="L8" s="66">
        <v>1957.55</v>
      </c>
      <c r="M8" s="10">
        <v>5280</v>
      </c>
      <c r="N8" s="10">
        <f>L8+M8</f>
        <v>7237.55</v>
      </c>
      <c r="O8" s="10">
        <v>0</v>
      </c>
      <c r="P8" s="10">
        <f>M8+O8</f>
        <v>5280</v>
      </c>
      <c r="Q8" s="10">
        <v>3635.45</v>
      </c>
      <c r="R8" s="10">
        <f>L8+Q8</f>
        <v>5593</v>
      </c>
      <c r="S8" s="31">
        <f>P8+R8</f>
        <v>10873</v>
      </c>
      <c r="T8" s="132" t="s">
        <v>2</v>
      </c>
      <c r="U8" s="126"/>
      <c r="V8" s="66">
        <f aca="true" t="shared" si="0" ref="V8:W36">L8-C8</f>
        <v>-509.45000000000005</v>
      </c>
      <c r="W8" s="9">
        <f t="shared" si="0"/>
        <v>0</v>
      </c>
      <c r="X8" s="10">
        <f>V8+W8</f>
        <v>-509.45000000000005</v>
      </c>
      <c r="Y8" s="9">
        <f aca="true" t="shared" si="1" ref="Y8:Y36">O8-F8</f>
        <v>-781</v>
      </c>
      <c r="Z8" s="10">
        <f>W8+Y8</f>
        <v>-781</v>
      </c>
      <c r="AA8" s="9">
        <f aca="true" t="shared" si="2" ref="AA8:AA36">Q8-H8</f>
        <v>509.4499999999998</v>
      </c>
      <c r="AB8" s="10">
        <f>V8+AA8</f>
        <v>0</v>
      </c>
      <c r="AC8" s="31">
        <f>Z8+AB8</f>
        <v>-781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99">
        <v>6.3</v>
      </c>
      <c r="AM8" s="84">
        <v>7</v>
      </c>
      <c r="AN8" s="84">
        <v>6.77</v>
      </c>
      <c r="AO8" s="17">
        <v>0.83</v>
      </c>
      <c r="AP8" s="27">
        <v>0.56</v>
      </c>
      <c r="AQ8" s="24">
        <v>4.8</v>
      </c>
      <c r="AR8" s="24">
        <v>5.9</v>
      </c>
      <c r="AS8" s="38">
        <v>5.99</v>
      </c>
      <c r="AT8" s="17">
        <v>0.85</v>
      </c>
      <c r="AU8" s="17">
        <v>0.65</v>
      </c>
      <c r="AV8" s="99">
        <f>AQ8-AL8</f>
        <v>-1.5</v>
      </c>
      <c r="AW8" s="84">
        <f>AR8-AM8</f>
        <v>-1.0999999999999996</v>
      </c>
      <c r="AX8" s="84">
        <f>AS8-AN8</f>
        <v>-0.7799999999999994</v>
      </c>
      <c r="AY8" s="17">
        <f>AT8-AO8</f>
        <v>0.020000000000000018</v>
      </c>
      <c r="AZ8" s="27">
        <f>AU8-AP8</f>
        <v>0.08999999999999997</v>
      </c>
      <c r="BA8" s="133" t="s">
        <v>2</v>
      </c>
      <c r="BB8" s="123"/>
      <c r="BC8" s="141">
        <v>173</v>
      </c>
      <c r="BD8" s="98">
        <v>155</v>
      </c>
      <c r="BE8" s="100">
        <f>BD8-BC8</f>
        <v>-18</v>
      </c>
      <c r="BF8" s="149"/>
      <c r="BG8" s="97">
        <f>((N8*AS8)/AT8)/365</f>
        <v>139.73545366639806</v>
      </c>
      <c r="BH8" s="98">
        <f>BG8-BD8</f>
        <v>-15.264546333601942</v>
      </c>
      <c r="BI8" s="242">
        <f>BG8-BC8</f>
        <v>-33.26454633360194</v>
      </c>
      <c r="BJ8" s="185"/>
      <c r="BK8" s="275" t="s">
        <v>185</v>
      </c>
      <c r="BL8" s="276"/>
      <c r="BM8" s="133" t="s">
        <v>2</v>
      </c>
      <c r="BN8" s="123"/>
      <c r="BO8" s="97">
        <v>98</v>
      </c>
      <c r="BP8" s="231">
        <f>((BO8*AS8)/AT8)/365</f>
        <v>1.8920870265914584</v>
      </c>
      <c r="BQ8" s="97">
        <v>66</v>
      </c>
      <c r="BR8" s="232">
        <f>((BQ8*AS8)/AT8)/365</f>
        <v>1.2742626913779211</v>
      </c>
      <c r="BS8" s="365" t="s">
        <v>181</v>
      </c>
      <c r="BT8" s="376"/>
      <c r="BU8" s="376"/>
      <c r="BV8" s="376"/>
      <c r="BW8" s="376"/>
      <c r="BX8" s="376"/>
      <c r="BY8" s="377"/>
      <c r="BZ8" s="133" t="s">
        <v>2</v>
      </c>
      <c r="CA8" s="123"/>
      <c r="CB8" s="384" t="s">
        <v>169</v>
      </c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6"/>
    </row>
    <row r="9" spans="1:95" ht="12.75" customHeight="1">
      <c r="A9" s="122" t="s">
        <v>3</v>
      </c>
      <c r="B9" s="4"/>
      <c r="C9" s="67"/>
      <c r="D9" s="12"/>
      <c r="E9" s="12">
        <f aca="true" t="shared" si="3" ref="E9:E36">C9+D9</f>
        <v>0</v>
      </c>
      <c r="F9" s="12"/>
      <c r="G9" s="12">
        <f>D9+F9</f>
        <v>0</v>
      </c>
      <c r="H9" s="12"/>
      <c r="I9" s="12">
        <f>C9+H9</f>
        <v>0</v>
      </c>
      <c r="J9" s="32">
        <f>G9+I9</f>
        <v>0</v>
      </c>
      <c r="K9" s="118"/>
      <c r="L9" s="67"/>
      <c r="M9" s="12"/>
      <c r="N9" s="12">
        <f aca="true" t="shared" si="4" ref="N9:N36">L9+M9</f>
        <v>0</v>
      </c>
      <c r="O9" s="12">
        <v>0</v>
      </c>
      <c r="P9" s="12">
        <f>M9+O9</f>
        <v>0</v>
      </c>
      <c r="Q9" s="12"/>
      <c r="R9" s="12">
        <f>L9+Q9</f>
        <v>0</v>
      </c>
      <c r="S9" s="32">
        <f>P9+R9</f>
        <v>0</v>
      </c>
      <c r="T9" s="122" t="s">
        <v>3</v>
      </c>
      <c r="U9" s="126"/>
      <c r="V9" s="67">
        <f t="shared" si="0"/>
        <v>0</v>
      </c>
      <c r="W9" s="11">
        <f t="shared" si="0"/>
        <v>0</v>
      </c>
      <c r="X9" s="12">
        <f aca="true" t="shared" si="5" ref="X9:X36">V9+W9</f>
        <v>0</v>
      </c>
      <c r="Y9" s="11">
        <f t="shared" si="1"/>
        <v>0</v>
      </c>
      <c r="Z9" s="12">
        <f>W9+Y9</f>
        <v>0</v>
      </c>
      <c r="AA9" s="11">
        <f t="shared" si="2"/>
        <v>0</v>
      </c>
      <c r="AB9" s="12">
        <f>V9+AA9</f>
        <v>0</v>
      </c>
      <c r="AC9" s="32">
        <f>Z9+AB9</f>
        <v>0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92"/>
      <c r="AM9" s="85"/>
      <c r="AN9" s="85"/>
      <c r="AO9" s="18"/>
      <c r="AP9" s="28"/>
      <c r="AQ9" s="25"/>
      <c r="AR9" s="25"/>
      <c r="AS9" s="39"/>
      <c r="AT9" s="18"/>
      <c r="AU9" s="18"/>
      <c r="AV9" s="92"/>
      <c r="AW9" s="85"/>
      <c r="AX9" s="85"/>
      <c r="AY9" s="18"/>
      <c r="AZ9" s="28"/>
      <c r="BA9" s="134" t="s">
        <v>3</v>
      </c>
      <c r="BB9" s="123"/>
      <c r="BC9" s="142"/>
      <c r="BD9" s="86"/>
      <c r="BE9" s="145"/>
      <c r="BF9" s="149"/>
      <c r="BG9" s="89"/>
      <c r="BH9" s="86"/>
      <c r="BI9" s="243"/>
      <c r="BJ9" s="185"/>
      <c r="BK9" s="277"/>
      <c r="BL9" s="278"/>
      <c r="BM9" s="134" t="s">
        <v>3</v>
      </c>
      <c r="BN9" s="123"/>
      <c r="BO9" s="142"/>
      <c r="BP9" s="234"/>
      <c r="BQ9" s="142">
        <v>15</v>
      </c>
      <c r="BR9" s="233"/>
      <c r="BS9" s="356"/>
      <c r="BT9" s="378"/>
      <c r="BU9" s="378"/>
      <c r="BV9" s="378"/>
      <c r="BW9" s="378"/>
      <c r="BX9" s="378"/>
      <c r="BY9" s="358"/>
      <c r="BZ9" s="134" t="s">
        <v>3</v>
      </c>
      <c r="CA9" s="123"/>
      <c r="CB9" s="387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9"/>
      <c r="CQ9" s="390"/>
    </row>
    <row r="10" spans="1:95" ht="13.5" customHeight="1" thickBot="1">
      <c r="A10" s="122" t="s">
        <v>4</v>
      </c>
      <c r="B10" s="4"/>
      <c r="C10" s="67">
        <v>1404</v>
      </c>
      <c r="D10" s="12">
        <v>787</v>
      </c>
      <c r="E10" s="12">
        <f t="shared" si="3"/>
        <v>2191</v>
      </c>
      <c r="F10" s="12">
        <v>174</v>
      </c>
      <c r="G10" s="12">
        <f>D10+F10</f>
        <v>961</v>
      </c>
      <c r="H10" s="12">
        <v>3052</v>
      </c>
      <c r="I10" s="12">
        <f>C10+H10</f>
        <v>4456</v>
      </c>
      <c r="J10" s="32">
        <f aca="true" t="shared" si="6" ref="J10:J36">G10+I10</f>
        <v>5417</v>
      </c>
      <c r="K10" s="118"/>
      <c r="L10" s="67">
        <v>1114</v>
      </c>
      <c r="M10" s="12">
        <v>787</v>
      </c>
      <c r="N10" s="12">
        <f t="shared" si="4"/>
        <v>1901</v>
      </c>
      <c r="O10" s="12">
        <v>0</v>
      </c>
      <c r="P10" s="12">
        <f>M10+O10</f>
        <v>787</v>
      </c>
      <c r="Q10" s="12">
        <v>3342</v>
      </c>
      <c r="R10" s="12">
        <f>L10+Q10</f>
        <v>4456</v>
      </c>
      <c r="S10" s="32">
        <f>P10+R10</f>
        <v>5243</v>
      </c>
      <c r="T10" s="122" t="s">
        <v>4</v>
      </c>
      <c r="U10" s="126"/>
      <c r="V10" s="67">
        <f t="shared" si="0"/>
        <v>-290</v>
      </c>
      <c r="W10" s="11">
        <f t="shared" si="0"/>
        <v>0</v>
      </c>
      <c r="X10" s="12">
        <f t="shared" si="5"/>
        <v>-290</v>
      </c>
      <c r="Y10" s="11">
        <f t="shared" si="1"/>
        <v>-174</v>
      </c>
      <c r="Z10" s="12">
        <f>W10+Y10</f>
        <v>-174</v>
      </c>
      <c r="AA10" s="11">
        <f t="shared" si="2"/>
        <v>290</v>
      </c>
      <c r="AB10" s="12">
        <f>V10+AA10</f>
        <v>0</v>
      </c>
      <c r="AC10" s="32">
        <f>Z10+AB10</f>
        <v>-174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92">
        <v>3.6</v>
      </c>
      <c r="AM10" s="85">
        <v>5.3</v>
      </c>
      <c r="AN10" s="85">
        <v>4.18</v>
      </c>
      <c r="AO10" s="18">
        <v>0.76</v>
      </c>
      <c r="AP10" s="28">
        <v>0.68</v>
      </c>
      <c r="AQ10" s="25">
        <v>2.9</v>
      </c>
      <c r="AR10" s="25">
        <v>3.9</v>
      </c>
      <c r="AS10" s="39">
        <v>3.63</v>
      </c>
      <c r="AT10" s="19">
        <v>0.8</v>
      </c>
      <c r="AU10" s="18">
        <v>0.75</v>
      </c>
      <c r="AV10" s="92">
        <f aca="true" t="shared" si="7" ref="AV10:AZ11">AQ10-AL10</f>
        <v>-0.7000000000000002</v>
      </c>
      <c r="AW10" s="85">
        <f t="shared" si="7"/>
        <v>-1.4</v>
      </c>
      <c r="AX10" s="85">
        <f t="shared" si="7"/>
        <v>-0.5499999999999998</v>
      </c>
      <c r="AY10" s="18">
        <f t="shared" si="7"/>
        <v>0.040000000000000036</v>
      </c>
      <c r="AZ10" s="28">
        <f t="shared" si="7"/>
        <v>0.06999999999999995</v>
      </c>
      <c r="BA10" s="134" t="s">
        <v>4</v>
      </c>
      <c r="BB10" s="123"/>
      <c r="BC10" s="142">
        <v>34</v>
      </c>
      <c r="BD10" s="86">
        <v>41</v>
      </c>
      <c r="BE10" s="145">
        <f aca="true" t="shared" si="8" ref="BE10:BE34">BD10-BC10</f>
        <v>7</v>
      </c>
      <c r="BF10" s="149"/>
      <c r="BG10" s="89">
        <f>((N10*AS10)/AT10)/365</f>
        <v>23.632294520547948</v>
      </c>
      <c r="BH10" s="86">
        <f aca="true" t="shared" si="9" ref="BH10:BH15">BG10-BD10</f>
        <v>-17.367705479452052</v>
      </c>
      <c r="BI10" s="243">
        <f aca="true" t="shared" si="10" ref="BI10:BI28">BG10-BC10</f>
        <v>-10.367705479452052</v>
      </c>
      <c r="BJ10" s="185"/>
      <c r="BK10" s="277"/>
      <c r="BL10" s="278"/>
      <c r="BM10" s="134" t="s">
        <v>4</v>
      </c>
      <c r="BN10" s="123"/>
      <c r="BO10" s="142">
        <v>78</v>
      </c>
      <c r="BP10" s="234">
        <f>((BO10*AS10)/AT10)/365</f>
        <v>0.9696575342465752</v>
      </c>
      <c r="BQ10" s="142">
        <v>24</v>
      </c>
      <c r="BR10" s="233">
        <f>((BQ10*AS10)/AT10)/365</f>
        <v>0.29835616438356166</v>
      </c>
      <c r="BS10" s="356"/>
      <c r="BT10" s="378"/>
      <c r="BU10" s="378"/>
      <c r="BV10" s="378"/>
      <c r="BW10" s="378"/>
      <c r="BX10" s="378"/>
      <c r="BY10" s="358"/>
      <c r="BZ10" s="134" t="s">
        <v>4</v>
      </c>
      <c r="CA10" s="123"/>
      <c r="CB10" s="387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9"/>
      <c r="CQ10" s="390"/>
    </row>
    <row r="11" spans="1:95" ht="13.5" customHeight="1" thickBot="1">
      <c r="A11" s="122" t="s">
        <v>5</v>
      </c>
      <c r="B11" s="4"/>
      <c r="C11" s="67">
        <v>1616</v>
      </c>
      <c r="D11" s="12">
        <v>3433</v>
      </c>
      <c r="E11" s="12">
        <f t="shared" si="3"/>
        <v>5049</v>
      </c>
      <c r="F11" s="12">
        <v>797</v>
      </c>
      <c r="G11" s="12">
        <f aca="true" t="shared" si="11" ref="G11:G36">D11+F11</f>
        <v>4230</v>
      </c>
      <c r="H11" s="12">
        <v>1198</v>
      </c>
      <c r="I11" s="12">
        <f aca="true" t="shared" si="12" ref="I11:I36">C11+H11</f>
        <v>2814</v>
      </c>
      <c r="J11" s="32">
        <f t="shared" si="6"/>
        <v>7044</v>
      </c>
      <c r="K11" s="118"/>
      <c r="L11" s="67">
        <v>1407</v>
      </c>
      <c r="M11" s="12">
        <v>3433</v>
      </c>
      <c r="N11" s="12">
        <f t="shared" si="4"/>
        <v>4840</v>
      </c>
      <c r="O11" s="12">
        <v>0</v>
      </c>
      <c r="P11" s="12">
        <f>M11+O11</f>
        <v>3433</v>
      </c>
      <c r="Q11" s="12">
        <v>1407</v>
      </c>
      <c r="R11" s="12">
        <f>L11+Q11</f>
        <v>2814</v>
      </c>
      <c r="S11" s="32">
        <f>P11+R11</f>
        <v>6247</v>
      </c>
      <c r="T11" s="122" t="s">
        <v>5</v>
      </c>
      <c r="U11" s="126"/>
      <c r="V11" s="67">
        <f t="shared" si="0"/>
        <v>-209</v>
      </c>
      <c r="W11" s="11">
        <f t="shared" si="0"/>
        <v>0</v>
      </c>
      <c r="X11" s="12">
        <f t="shared" si="5"/>
        <v>-209</v>
      </c>
      <c r="Y11" s="11">
        <f t="shared" si="1"/>
        <v>-797</v>
      </c>
      <c r="Z11" s="12">
        <f>W11+Y11</f>
        <v>-797</v>
      </c>
      <c r="AA11" s="11">
        <f t="shared" si="2"/>
        <v>209</v>
      </c>
      <c r="AB11" s="12">
        <f>V11+AA11</f>
        <v>0</v>
      </c>
      <c r="AC11" s="32">
        <f>Z11+AB11</f>
        <v>-797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92">
        <v>6.1</v>
      </c>
      <c r="AM11" s="85">
        <v>9</v>
      </c>
      <c r="AN11" s="85">
        <v>8.04</v>
      </c>
      <c r="AO11" s="18">
        <v>0.83</v>
      </c>
      <c r="AP11" s="28">
        <v>0.43</v>
      </c>
      <c r="AQ11" s="25">
        <v>5.5</v>
      </c>
      <c r="AR11" s="25">
        <v>7.6</v>
      </c>
      <c r="AS11" s="46">
        <v>7.3</v>
      </c>
      <c r="AT11" s="45">
        <v>0.83</v>
      </c>
      <c r="AU11" s="51">
        <v>0.5</v>
      </c>
      <c r="AV11" s="92">
        <f t="shared" si="7"/>
        <v>-0.5999999999999996</v>
      </c>
      <c r="AW11" s="85">
        <f t="shared" si="7"/>
        <v>-1.4000000000000004</v>
      </c>
      <c r="AX11" s="85">
        <f t="shared" si="7"/>
        <v>-0.7399999999999993</v>
      </c>
      <c r="AY11" s="18">
        <f t="shared" si="7"/>
        <v>0</v>
      </c>
      <c r="AZ11" s="28">
        <f t="shared" si="7"/>
        <v>0.07</v>
      </c>
      <c r="BA11" s="134" t="s">
        <v>5</v>
      </c>
      <c r="BB11" s="123"/>
      <c r="BC11" s="142">
        <v>128</v>
      </c>
      <c r="BD11" s="86">
        <v>119</v>
      </c>
      <c r="BE11" s="145">
        <f t="shared" si="8"/>
        <v>-9</v>
      </c>
      <c r="BF11" s="149"/>
      <c r="BG11" s="89">
        <f>((N11*AS11)/AT11)/365</f>
        <v>116.6265060240964</v>
      </c>
      <c r="BH11" s="86">
        <f t="shared" si="9"/>
        <v>-2.3734939759035996</v>
      </c>
      <c r="BI11" s="243">
        <f t="shared" si="10"/>
        <v>-11.3734939759036</v>
      </c>
      <c r="BJ11" s="185"/>
      <c r="BK11" s="277"/>
      <c r="BL11" s="278"/>
      <c r="BM11" s="134" t="s">
        <v>5</v>
      </c>
      <c r="BN11" s="123"/>
      <c r="BO11" s="142">
        <v>211</v>
      </c>
      <c r="BP11" s="234">
        <f>((BO11*AS11)/AT11)/365</f>
        <v>5.0843373493975905</v>
      </c>
      <c r="BQ11" s="142">
        <v>39</v>
      </c>
      <c r="BR11" s="233">
        <f>((BQ11*AS11)/AT11)/365</f>
        <v>0.9397590361445783</v>
      </c>
      <c r="BS11" s="356"/>
      <c r="BT11" s="378"/>
      <c r="BU11" s="378"/>
      <c r="BV11" s="378"/>
      <c r="BW11" s="378"/>
      <c r="BX11" s="378"/>
      <c r="BY11" s="358"/>
      <c r="BZ11" s="134" t="s">
        <v>5</v>
      </c>
      <c r="CA11" s="123"/>
      <c r="CB11" s="387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9"/>
      <c r="CQ11" s="390"/>
    </row>
    <row r="12" spans="1:95" ht="12.75" customHeight="1">
      <c r="A12" s="122" t="s">
        <v>6</v>
      </c>
      <c r="B12" s="4"/>
      <c r="C12" s="67"/>
      <c r="D12" s="12"/>
      <c r="E12" s="12">
        <f t="shared" si="3"/>
        <v>0</v>
      </c>
      <c r="F12" s="12"/>
      <c r="G12" s="12">
        <f t="shared" si="11"/>
        <v>0</v>
      </c>
      <c r="H12" s="12"/>
      <c r="I12" s="12">
        <f>C12+H12</f>
        <v>0</v>
      </c>
      <c r="J12" s="32">
        <f>G12+I12</f>
        <v>0</v>
      </c>
      <c r="K12" s="118"/>
      <c r="L12" s="67"/>
      <c r="M12" s="12"/>
      <c r="N12" s="12">
        <f t="shared" si="4"/>
        <v>0</v>
      </c>
      <c r="O12" s="12">
        <v>0</v>
      </c>
      <c r="P12" s="12">
        <f>M12+O12</f>
        <v>0</v>
      </c>
      <c r="Q12" s="12"/>
      <c r="R12" s="12">
        <f>L12+Q12</f>
        <v>0</v>
      </c>
      <c r="S12" s="32">
        <f>P12+R12</f>
        <v>0</v>
      </c>
      <c r="T12" s="122" t="s">
        <v>6</v>
      </c>
      <c r="U12" s="126"/>
      <c r="V12" s="67">
        <f t="shared" si="0"/>
        <v>0</v>
      </c>
      <c r="W12" s="11">
        <f t="shared" si="0"/>
        <v>0</v>
      </c>
      <c r="X12" s="12">
        <f t="shared" si="5"/>
        <v>0</v>
      </c>
      <c r="Y12" s="11">
        <f t="shared" si="1"/>
        <v>0</v>
      </c>
      <c r="Z12" s="12">
        <f>W12+Y12</f>
        <v>0</v>
      </c>
      <c r="AA12" s="11">
        <f t="shared" si="2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92"/>
      <c r="AM12" s="85"/>
      <c r="AN12" s="85"/>
      <c r="AO12" s="18"/>
      <c r="AP12" s="28"/>
      <c r="AQ12" s="25"/>
      <c r="AR12" s="25"/>
      <c r="AS12" s="39"/>
      <c r="AT12" s="44"/>
      <c r="AU12" s="18"/>
      <c r="AV12" s="92"/>
      <c r="AW12" s="85"/>
      <c r="AX12" s="85"/>
      <c r="AY12" s="18"/>
      <c r="AZ12" s="28"/>
      <c r="BA12" s="134" t="s">
        <v>6</v>
      </c>
      <c r="BB12" s="123"/>
      <c r="BC12" s="142">
        <v>16</v>
      </c>
      <c r="BD12" s="86">
        <v>47</v>
      </c>
      <c r="BE12" s="145">
        <f t="shared" si="8"/>
        <v>31</v>
      </c>
      <c r="BF12" s="149"/>
      <c r="BG12" s="153">
        <f>BD12</f>
        <v>47</v>
      </c>
      <c r="BH12" s="156">
        <f t="shared" si="9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142"/>
      <c r="BP12" s="234"/>
      <c r="BQ12" s="142"/>
      <c r="BR12" s="233"/>
      <c r="BS12" s="356"/>
      <c r="BT12" s="378"/>
      <c r="BU12" s="378"/>
      <c r="BV12" s="378"/>
      <c r="BW12" s="378"/>
      <c r="BX12" s="378"/>
      <c r="BY12" s="358"/>
      <c r="BZ12" s="134" t="s">
        <v>6</v>
      </c>
      <c r="CA12" s="123"/>
      <c r="CB12" s="387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9"/>
      <c r="CQ12" s="390"/>
    </row>
    <row r="13" spans="1:95" ht="13.5" customHeight="1" thickBot="1">
      <c r="A13" s="122" t="s">
        <v>7</v>
      </c>
      <c r="B13" s="4"/>
      <c r="C13" s="67">
        <v>972</v>
      </c>
      <c r="D13" s="12">
        <v>322</v>
      </c>
      <c r="E13" s="12">
        <f t="shared" si="3"/>
        <v>1294</v>
      </c>
      <c r="F13" s="12">
        <v>32</v>
      </c>
      <c r="G13" s="12">
        <f t="shared" si="11"/>
        <v>354</v>
      </c>
      <c r="H13" s="12">
        <v>367</v>
      </c>
      <c r="I13" s="12">
        <f t="shared" si="12"/>
        <v>1339</v>
      </c>
      <c r="J13" s="32">
        <f t="shared" si="6"/>
        <v>1693</v>
      </c>
      <c r="K13" s="118"/>
      <c r="L13" s="67">
        <v>790.01</v>
      </c>
      <c r="M13" s="12">
        <v>322</v>
      </c>
      <c r="N13" s="12">
        <f t="shared" si="4"/>
        <v>1112.01</v>
      </c>
      <c r="O13" s="12">
        <v>0</v>
      </c>
      <c r="P13" s="12">
        <f aca="true" t="shared" si="13" ref="P13:P36">M13+O13</f>
        <v>322</v>
      </c>
      <c r="Q13" s="12">
        <v>548.99</v>
      </c>
      <c r="R13" s="12">
        <f aca="true" t="shared" si="14" ref="R13:R36">L13+Q13</f>
        <v>1339</v>
      </c>
      <c r="S13" s="32">
        <f aca="true" t="shared" si="15" ref="S13:S36">P13+R13</f>
        <v>1661</v>
      </c>
      <c r="T13" s="122" t="s">
        <v>7</v>
      </c>
      <c r="U13" s="126"/>
      <c r="V13" s="67">
        <f t="shared" si="0"/>
        <v>-181.99</v>
      </c>
      <c r="W13" s="11">
        <f t="shared" si="0"/>
        <v>0</v>
      </c>
      <c r="X13" s="12">
        <f t="shared" si="5"/>
        <v>-181.99</v>
      </c>
      <c r="Y13" s="11">
        <f t="shared" si="1"/>
        <v>-32</v>
      </c>
      <c r="Z13" s="12">
        <f aca="true" t="shared" si="16" ref="Z13:Z36">W13+Y13</f>
        <v>-32</v>
      </c>
      <c r="AA13" s="11">
        <f t="shared" si="2"/>
        <v>181.99</v>
      </c>
      <c r="AB13" s="12">
        <f aca="true" t="shared" si="17" ref="AB13:AB36">V13+AA13</f>
        <v>0</v>
      </c>
      <c r="AC13" s="32">
        <f aca="true" t="shared" si="18" ref="AC13:AC36">Z13+AB13</f>
        <v>-32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92">
        <v>2.5</v>
      </c>
      <c r="AM13" s="85">
        <v>4.6</v>
      </c>
      <c r="AN13" s="85">
        <v>3.06</v>
      </c>
      <c r="AO13" s="18">
        <v>0.57</v>
      </c>
      <c r="AP13" s="28">
        <v>0.27</v>
      </c>
      <c r="AQ13" s="25">
        <v>2.1</v>
      </c>
      <c r="AR13" s="25">
        <v>4.2</v>
      </c>
      <c r="AS13" s="39">
        <v>2.78</v>
      </c>
      <c r="AT13" s="18">
        <v>0.65</v>
      </c>
      <c r="AU13" s="63">
        <v>0.41</v>
      </c>
      <c r="AV13" s="92">
        <f aca="true" t="shared" si="19" ref="AV13:AZ15">AQ13-AL13</f>
        <v>-0.3999999999999999</v>
      </c>
      <c r="AW13" s="85">
        <f t="shared" si="19"/>
        <v>-0.39999999999999947</v>
      </c>
      <c r="AX13" s="85">
        <f t="shared" si="19"/>
        <v>-0.28000000000000025</v>
      </c>
      <c r="AY13" s="18">
        <f t="shared" si="19"/>
        <v>0.08000000000000007</v>
      </c>
      <c r="AZ13" s="28">
        <f t="shared" si="19"/>
        <v>0.13999999999999996</v>
      </c>
      <c r="BA13" s="134" t="s">
        <v>7</v>
      </c>
      <c r="BB13" s="123"/>
      <c r="BC13" s="142">
        <v>21</v>
      </c>
      <c r="BD13" s="86">
        <v>20</v>
      </c>
      <c r="BE13" s="145">
        <f t="shared" si="8"/>
        <v>-1</v>
      </c>
      <c r="BF13" s="149"/>
      <c r="BG13" s="89">
        <f>((N13*AS13)/AT13)/365</f>
        <v>13.030085563751317</v>
      </c>
      <c r="BH13" s="140">
        <f t="shared" si="9"/>
        <v>-6.969914436248683</v>
      </c>
      <c r="BI13" s="243">
        <f t="shared" si="10"/>
        <v>-7.969914436248683</v>
      </c>
      <c r="BJ13" s="185"/>
      <c r="BK13" s="277"/>
      <c r="BL13" s="278"/>
      <c r="BM13" s="134" t="s">
        <v>7</v>
      </c>
      <c r="BN13" s="123"/>
      <c r="BO13" s="142">
        <v>55</v>
      </c>
      <c r="BP13" s="234">
        <f>((BO13*AS13)/AT13)/365</f>
        <v>0.644467860906217</v>
      </c>
      <c r="BQ13" s="142">
        <v>2</v>
      </c>
      <c r="BR13" s="233">
        <f>((BQ13*AS13)/AT13)/365</f>
        <v>0.023435194942044258</v>
      </c>
      <c r="BS13" s="356"/>
      <c r="BT13" s="378"/>
      <c r="BU13" s="378"/>
      <c r="BV13" s="378"/>
      <c r="BW13" s="378"/>
      <c r="BX13" s="378"/>
      <c r="BY13" s="358"/>
      <c r="BZ13" s="134" t="s">
        <v>7</v>
      </c>
      <c r="CA13" s="123"/>
      <c r="CB13" s="387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9"/>
      <c r="CQ13" s="390"/>
    </row>
    <row r="14" spans="1:95" ht="12.75" customHeight="1">
      <c r="A14" s="122" t="s">
        <v>8</v>
      </c>
      <c r="B14" s="4"/>
      <c r="C14" s="67">
        <v>384</v>
      </c>
      <c r="D14" s="12">
        <v>114</v>
      </c>
      <c r="E14" s="12">
        <f t="shared" si="3"/>
        <v>498</v>
      </c>
      <c r="F14" s="12">
        <v>24</v>
      </c>
      <c r="G14" s="12">
        <f t="shared" si="11"/>
        <v>138</v>
      </c>
      <c r="H14" s="12">
        <v>1323</v>
      </c>
      <c r="I14" s="12">
        <f t="shared" si="12"/>
        <v>1707</v>
      </c>
      <c r="J14" s="32">
        <f t="shared" si="6"/>
        <v>1845</v>
      </c>
      <c r="K14" s="118"/>
      <c r="L14" s="67">
        <v>221.91</v>
      </c>
      <c r="M14" s="12">
        <v>114</v>
      </c>
      <c r="N14" s="12">
        <f t="shared" si="4"/>
        <v>335.90999999999997</v>
      </c>
      <c r="O14" s="12">
        <v>0</v>
      </c>
      <c r="P14" s="12">
        <f t="shared" si="13"/>
        <v>114</v>
      </c>
      <c r="Q14" s="12">
        <v>1485.09</v>
      </c>
      <c r="R14" s="12">
        <f t="shared" si="14"/>
        <v>1707</v>
      </c>
      <c r="S14" s="32">
        <f t="shared" si="15"/>
        <v>1821</v>
      </c>
      <c r="T14" s="122" t="s">
        <v>8</v>
      </c>
      <c r="U14" s="126"/>
      <c r="V14" s="67">
        <f t="shared" si="0"/>
        <v>-162.09</v>
      </c>
      <c r="W14" s="11">
        <f t="shared" si="0"/>
        <v>0</v>
      </c>
      <c r="X14" s="12">
        <f t="shared" si="5"/>
        <v>-162.09</v>
      </c>
      <c r="Y14" s="11">
        <f t="shared" si="1"/>
        <v>-24</v>
      </c>
      <c r="Z14" s="12">
        <f t="shared" si="16"/>
        <v>-24</v>
      </c>
      <c r="AA14" s="11">
        <f t="shared" si="2"/>
        <v>162.08999999999992</v>
      </c>
      <c r="AB14" s="12">
        <f t="shared" si="17"/>
        <v>0</v>
      </c>
      <c r="AC14" s="32">
        <f t="shared" si="18"/>
        <v>-24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92">
        <v>2.1</v>
      </c>
      <c r="AM14" s="85">
        <v>5.8</v>
      </c>
      <c r="AN14" s="85">
        <v>2.98</v>
      </c>
      <c r="AO14" s="18">
        <v>0.47</v>
      </c>
      <c r="AP14" s="28">
        <v>0.78</v>
      </c>
      <c r="AQ14" s="25">
        <v>1.7</v>
      </c>
      <c r="AR14" s="25">
        <v>4.5</v>
      </c>
      <c r="AS14" s="39">
        <v>2.67</v>
      </c>
      <c r="AT14" s="18">
        <v>0.65</v>
      </c>
      <c r="AU14" s="18">
        <v>0.87</v>
      </c>
      <c r="AV14" s="92">
        <f t="shared" si="19"/>
        <v>-0.40000000000000013</v>
      </c>
      <c r="AW14" s="85">
        <f t="shared" si="19"/>
        <v>-1.2999999999999998</v>
      </c>
      <c r="AX14" s="85">
        <f t="shared" si="19"/>
        <v>-0.31000000000000005</v>
      </c>
      <c r="AY14" s="18">
        <f t="shared" si="19"/>
        <v>0.18000000000000005</v>
      </c>
      <c r="AZ14" s="28">
        <f t="shared" si="19"/>
        <v>0.08999999999999997</v>
      </c>
      <c r="BA14" s="134" t="s">
        <v>8</v>
      </c>
      <c r="BB14" s="123"/>
      <c r="BC14" s="142">
        <v>8</v>
      </c>
      <c r="BD14" s="86">
        <v>8</v>
      </c>
      <c r="BE14" s="145">
        <f t="shared" si="8"/>
        <v>0</v>
      </c>
      <c r="BF14" s="149"/>
      <c r="BG14" s="89">
        <f>((N14*AS14)/AT14)/365</f>
        <v>3.780314857744994</v>
      </c>
      <c r="BH14" s="140">
        <f t="shared" si="9"/>
        <v>-4.219685142255006</v>
      </c>
      <c r="BI14" s="243">
        <f t="shared" si="10"/>
        <v>-4.219685142255006</v>
      </c>
      <c r="BJ14" s="185"/>
      <c r="BK14" s="277"/>
      <c r="BL14" s="278"/>
      <c r="BM14" s="134" t="s">
        <v>8</v>
      </c>
      <c r="BN14" s="123"/>
      <c r="BO14" s="142">
        <v>16</v>
      </c>
      <c r="BP14" s="234">
        <f>((BO14*AS14)/AT14)/365</f>
        <v>0.18006322444678607</v>
      </c>
      <c r="BQ14" s="142">
        <v>8</v>
      </c>
      <c r="BR14" s="233">
        <f>((BQ14*AS14)/AT14)/365</f>
        <v>0.09003161222339304</v>
      </c>
      <c r="BS14" s="356"/>
      <c r="BT14" s="378"/>
      <c r="BU14" s="378"/>
      <c r="BV14" s="378"/>
      <c r="BW14" s="378"/>
      <c r="BX14" s="378"/>
      <c r="BY14" s="358"/>
      <c r="BZ14" s="134" t="s">
        <v>8</v>
      </c>
      <c r="CA14" s="123"/>
      <c r="CB14" s="387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9"/>
      <c r="CQ14" s="390"/>
    </row>
    <row r="15" spans="1:95" ht="12.75" customHeight="1">
      <c r="A15" s="122" t="s">
        <v>9</v>
      </c>
      <c r="B15" s="4"/>
      <c r="C15" s="67">
        <v>473</v>
      </c>
      <c r="D15" s="12">
        <v>236</v>
      </c>
      <c r="E15" s="12">
        <f t="shared" si="3"/>
        <v>709</v>
      </c>
      <c r="F15" s="12">
        <v>14</v>
      </c>
      <c r="G15" s="12">
        <f t="shared" si="11"/>
        <v>250</v>
      </c>
      <c r="H15" s="12">
        <v>454</v>
      </c>
      <c r="I15" s="12">
        <f t="shared" si="12"/>
        <v>927</v>
      </c>
      <c r="J15" s="32">
        <f t="shared" si="6"/>
        <v>1177</v>
      </c>
      <c r="K15" s="118"/>
      <c r="L15" s="67">
        <v>333.72</v>
      </c>
      <c r="M15" s="12">
        <v>236</v>
      </c>
      <c r="N15" s="12">
        <f t="shared" si="4"/>
        <v>569.72</v>
      </c>
      <c r="O15" s="12">
        <v>0</v>
      </c>
      <c r="P15" s="12">
        <f t="shared" si="13"/>
        <v>236</v>
      </c>
      <c r="Q15" s="12">
        <v>593.28</v>
      </c>
      <c r="R15" s="12">
        <f t="shared" si="14"/>
        <v>927</v>
      </c>
      <c r="S15" s="32">
        <f t="shared" si="15"/>
        <v>1163</v>
      </c>
      <c r="T15" s="122" t="s">
        <v>9</v>
      </c>
      <c r="U15" s="126"/>
      <c r="V15" s="67">
        <f t="shared" si="0"/>
        <v>-139.27999999999997</v>
      </c>
      <c r="W15" s="11">
        <f t="shared" si="0"/>
        <v>0</v>
      </c>
      <c r="X15" s="12">
        <f t="shared" si="5"/>
        <v>-139.27999999999997</v>
      </c>
      <c r="Y15" s="11">
        <f t="shared" si="1"/>
        <v>-14</v>
      </c>
      <c r="Z15" s="12">
        <f t="shared" si="16"/>
        <v>-14</v>
      </c>
      <c r="AA15" s="11">
        <f t="shared" si="2"/>
        <v>139.27999999999997</v>
      </c>
      <c r="AB15" s="12">
        <f t="shared" si="17"/>
        <v>0</v>
      </c>
      <c r="AC15" s="32">
        <f t="shared" si="18"/>
        <v>-14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92">
        <v>3.8</v>
      </c>
      <c r="AM15" s="85">
        <v>4.7</v>
      </c>
      <c r="AN15" s="85">
        <v>4.17</v>
      </c>
      <c r="AO15" s="18">
        <v>0.6</v>
      </c>
      <c r="AP15" s="28">
        <v>0.49</v>
      </c>
      <c r="AQ15" s="25">
        <v>2.9</v>
      </c>
      <c r="AR15" s="25">
        <v>4.6</v>
      </c>
      <c r="AS15" s="39">
        <v>3.74</v>
      </c>
      <c r="AT15" s="60">
        <v>0.65</v>
      </c>
      <c r="AU15" s="18">
        <v>0.64</v>
      </c>
      <c r="AV15" s="92">
        <f t="shared" si="19"/>
        <v>-0.8999999999999999</v>
      </c>
      <c r="AW15" s="85">
        <f t="shared" si="19"/>
        <v>-0.10000000000000053</v>
      </c>
      <c r="AX15" s="85">
        <f t="shared" si="19"/>
        <v>-0.4299999999999997</v>
      </c>
      <c r="AY15" s="18">
        <f t="shared" si="19"/>
        <v>0.050000000000000044</v>
      </c>
      <c r="AZ15" s="28">
        <f t="shared" si="19"/>
        <v>0.15000000000000002</v>
      </c>
      <c r="BA15" s="134" t="s">
        <v>9</v>
      </c>
      <c r="BB15" s="123"/>
      <c r="BC15" s="142">
        <v>11</v>
      </c>
      <c r="BD15" s="86">
        <v>12</v>
      </c>
      <c r="BE15" s="145">
        <f t="shared" si="8"/>
        <v>1</v>
      </c>
      <c r="BF15" s="149"/>
      <c r="BG15" s="89">
        <f>((N15*AS15)/AT15)/365</f>
        <v>8.981044467860906</v>
      </c>
      <c r="BH15" s="140">
        <f t="shared" si="9"/>
        <v>-3.0189555321390937</v>
      </c>
      <c r="BI15" s="245">
        <f t="shared" si="10"/>
        <v>-2.0189555321390937</v>
      </c>
      <c r="BJ15" s="185"/>
      <c r="BK15" s="277"/>
      <c r="BL15" s="278"/>
      <c r="BM15" s="134" t="s">
        <v>9</v>
      </c>
      <c r="BN15" s="123"/>
      <c r="BO15" s="142"/>
      <c r="BP15" s="234"/>
      <c r="BQ15" s="142">
        <v>-14</v>
      </c>
      <c r="BR15" s="233">
        <f>((BQ15*AS15)/AT15)/365</f>
        <v>-0.220695468914647</v>
      </c>
      <c r="BS15" s="356"/>
      <c r="BT15" s="378"/>
      <c r="BU15" s="378"/>
      <c r="BV15" s="378"/>
      <c r="BW15" s="378"/>
      <c r="BX15" s="378"/>
      <c r="BY15" s="358"/>
      <c r="BZ15" s="134" t="s">
        <v>9</v>
      </c>
      <c r="CA15" s="123"/>
      <c r="CB15" s="387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9"/>
      <c r="CQ15" s="390"/>
    </row>
    <row r="16" spans="1:95" ht="12.75" customHeight="1">
      <c r="A16" s="122" t="s">
        <v>10</v>
      </c>
      <c r="B16" s="4"/>
      <c r="C16" s="67"/>
      <c r="D16" s="12"/>
      <c r="E16" s="12">
        <f t="shared" si="3"/>
        <v>0</v>
      </c>
      <c r="F16" s="12"/>
      <c r="G16" s="12">
        <f t="shared" si="11"/>
        <v>0</v>
      </c>
      <c r="H16" s="12"/>
      <c r="I16" s="12">
        <f t="shared" si="12"/>
        <v>0</v>
      </c>
      <c r="J16" s="32">
        <f t="shared" si="6"/>
        <v>0</v>
      </c>
      <c r="K16" s="118"/>
      <c r="L16" s="67"/>
      <c r="M16" s="12"/>
      <c r="N16" s="12">
        <f t="shared" si="4"/>
        <v>0</v>
      </c>
      <c r="O16" s="12">
        <v>0</v>
      </c>
      <c r="P16" s="12">
        <f t="shared" si="13"/>
        <v>0</v>
      </c>
      <c r="Q16" s="12"/>
      <c r="R16" s="12">
        <f t="shared" si="14"/>
        <v>0</v>
      </c>
      <c r="S16" s="32">
        <f t="shared" si="15"/>
        <v>0</v>
      </c>
      <c r="T16" s="122" t="s">
        <v>10</v>
      </c>
      <c r="U16" s="126"/>
      <c r="V16" s="67">
        <f t="shared" si="0"/>
        <v>0</v>
      </c>
      <c r="W16" s="11">
        <f t="shared" si="0"/>
        <v>0</v>
      </c>
      <c r="X16" s="12">
        <f t="shared" si="5"/>
        <v>0</v>
      </c>
      <c r="Y16" s="11">
        <f t="shared" si="1"/>
        <v>0</v>
      </c>
      <c r="Z16" s="12">
        <f t="shared" si="16"/>
        <v>0</v>
      </c>
      <c r="AA16" s="11">
        <f t="shared" si="2"/>
        <v>0</v>
      </c>
      <c r="AB16" s="12">
        <f t="shared" si="17"/>
        <v>0</v>
      </c>
      <c r="AC16" s="32">
        <f t="shared" si="18"/>
        <v>0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92"/>
      <c r="AM16" s="85"/>
      <c r="AN16" s="85"/>
      <c r="AO16" s="18"/>
      <c r="AP16" s="28"/>
      <c r="AQ16" s="25"/>
      <c r="AR16" s="25"/>
      <c r="AS16" s="39"/>
      <c r="AT16" s="18"/>
      <c r="AU16" s="18"/>
      <c r="AV16" s="92"/>
      <c r="AW16" s="85"/>
      <c r="AX16" s="85"/>
      <c r="AY16" s="18"/>
      <c r="AZ16" s="28"/>
      <c r="BA16" s="134" t="s">
        <v>10</v>
      </c>
      <c r="BB16" s="123"/>
      <c r="BC16" s="142"/>
      <c r="BD16" s="86"/>
      <c r="BE16" s="145"/>
      <c r="BF16" s="149"/>
      <c r="BG16" s="89"/>
      <c r="BH16" s="140"/>
      <c r="BI16" s="243"/>
      <c r="BJ16" s="185"/>
      <c r="BK16" s="277"/>
      <c r="BL16" s="278"/>
      <c r="BM16" s="134" t="s">
        <v>10</v>
      </c>
      <c r="BN16" s="123"/>
      <c r="BO16" s="142"/>
      <c r="BP16" s="234"/>
      <c r="BQ16" s="142"/>
      <c r="BR16" s="233"/>
      <c r="BS16" s="356"/>
      <c r="BT16" s="378"/>
      <c r="BU16" s="378"/>
      <c r="BV16" s="378"/>
      <c r="BW16" s="378"/>
      <c r="BX16" s="378"/>
      <c r="BY16" s="358"/>
      <c r="BZ16" s="134" t="s">
        <v>10</v>
      </c>
      <c r="CA16" s="123"/>
      <c r="CB16" s="387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9"/>
      <c r="CQ16" s="390"/>
    </row>
    <row r="17" spans="1:95" ht="12.75" customHeight="1">
      <c r="A17" s="122" t="s">
        <v>11</v>
      </c>
      <c r="B17" s="4"/>
      <c r="C17" s="67"/>
      <c r="D17" s="12"/>
      <c r="E17" s="12">
        <f t="shared" si="3"/>
        <v>0</v>
      </c>
      <c r="F17" s="12"/>
      <c r="G17" s="12">
        <f t="shared" si="11"/>
        <v>0</v>
      </c>
      <c r="H17" s="12"/>
      <c r="I17" s="12">
        <f t="shared" si="12"/>
        <v>0</v>
      </c>
      <c r="J17" s="32">
        <f t="shared" si="6"/>
        <v>0</v>
      </c>
      <c r="K17" s="118"/>
      <c r="L17" s="67"/>
      <c r="M17" s="12"/>
      <c r="N17" s="12">
        <f t="shared" si="4"/>
        <v>0</v>
      </c>
      <c r="O17" s="12">
        <v>0</v>
      </c>
      <c r="P17" s="12">
        <f t="shared" si="13"/>
        <v>0</v>
      </c>
      <c r="Q17" s="12"/>
      <c r="R17" s="12">
        <f t="shared" si="14"/>
        <v>0</v>
      </c>
      <c r="S17" s="32">
        <f t="shared" si="15"/>
        <v>0</v>
      </c>
      <c r="T17" s="122" t="s">
        <v>11</v>
      </c>
      <c r="U17" s="126"/>
      <c r="V17" s="67">
        <f t="shared" si="0"/>
        <v>0</v>
      </c>
      <c r="W17" s="11">
        <f t="shared" si="0"/>
        <v>0</v>
      </c>
      <c r="X17" s="12">
        <f t="shared" si="5"/>
        <v>0</v>
      </c>
      <c r="Y17" s="11">
        <f t="shared" si="1"/>
        <v>0</v>
      </c>
      <c r="Z17" s="12">
        <f t="shared" si="16"/>
        <v>0</v>
      </c>
      <c r="AA17" s="11">
        <f t="shared" si="2"/>
        <v>0</v>
      </c>
      <c r="AB17" s="12">
        <f t="shared" si="17"/>
        <v>0</v>
      </c>
      <c r="AC17" s="32">
        <f t="shared" si="18"/>
        <v>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92"/>
      <c r="AM17" s="85"/>
      <c r="AN17" s="85"/>
      <c r="AO17" s="18"/>
      <c r="AP17" s="28"/>
      <c r="AQ17" s="25"/>
      <c r="AR17" s="25"/>
      <c r="AS17" s="39"/>
      <c r="AT17" s="18"/>
      <c r="AU17" s="18"/>
      <c r="AV17" s="92"/>
      <c r="AW17" s="85"/>
      <c r="AX17" s="85"/>
      <c r="AY17" s="18"/>
      <c r="AZ17" s="28"/>
      <c r="BA17" s="134" t="s">
        <v>11</v>
      </c>
      <c r="BB17" s="123"/>
      <c r="BC17" s="142"/>
      <c r="BD17" s="86"/>
      <c r="BE17" s="145"/>
      <c r="BF17" s="149"/>
      <c r="BG17" s="89"/>
      <c r="BH17" s="140"/>
      <c r="BI17" s="246"/>
      <c r="BJ17" s="185"/>
      <c r="BK17" s="277"/>
      <c r="BL17" s="278"/>
      <c r="BM17" s="134" t="s">
        <v>11</v>
      </c>
      <c r="BN17" s="123"/>
      <c r="BO17" s="142"/>
      <c r="BP17" s="234"/>
      <c r="BQ17" s="142"/>
      <c r="BR17" s="233"/>
      <c r="BS17" s="356"/>
      <c r="BT17" s="378"/>
      <c r="BU17" s="378"/>
      <c r="BV17" s="378"/>
      <c r="BW17" s="378"/>
      <c r="BX17" s="378"/>
      <c r="BY17" s="358"/>
      <c r="BZ17" s="134" t="s">
        <v>11</v>
      </c>
      <c r="CA17" s="123"/>
      <c r="CB17" s="387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9"/>
      <c r="CQ17" s="390"/>
    </row>
    <row r="18" spans="1:95" ht="13.5" customHeight="1" thickBot="1">
      <c r="A18" s="122" t="s">
        <v>12</v>
      </c>
      <c r="B18" s="4"/>
      <c r="C18" s="67">
        <v>2071</v>
      </c>
      <c r="D18" s="12">
        <v>633</v>
      </c>
      <c r="E18" s="12">
        <f t="shared" si="3"/>
        <v>2704</v>
      </c>
      <c r="F18" s="12">
        <v>34</v>
      </c>
      <c r="G18" s="12">
        <f t="shared" si="11"/>
        <v>667</v>
      </c>
      <c r="H18" s="12">
        <v>299</v>
      </c>
      <c r="I18" s="12">
        <f t="shared" si="12"/>
        <v>2370</v>
      </c>
      <c r="J18" s="32">
        <f t="shared" si="6"/>
        <v>3037</v>
      </c>
      <c r="K18" s="118"/>
      <c r="L18" s="67">
        <v>1303.5</v>
      </c>
      <c r="M18" s="12">
        <v>633</v>
      </c>
      <c r="N18" s="12">
        <f t="shared" si="4"/>
        <v>1936.5</v>
      </c>
      <c r="O18" s="12">
        <v>0</v>
      </c>
      <c r="P18" s="12">
        <f t="shared" si="13"/>
        <v>633</v>
      </c>
      <c r="Q18" s="12">
        <v>1066.5</v>
      </c>
      <c r="R18" s="12">
        <f t="shared" si="14"/>
        <v>2370</v>
      </c>
      <c r="S18" s="32">
        <f t="shared" si="15"/>
        <v>3003</v>
      </c>
      <c r="T18" s="122" t="s">
        <v>12</v>
      </c>
      <c r="U18" s="126"/>
      <c r="V18" s="67">
        <f t="shared" si="0"/>
        <v>-767.5</v>
      </c>
      <c r="W18" s="11">
        <f t="shared" si="0"/>
        <v>0</v>
      </c>
      <c r="X18" s="12">
        <f t="shared" si="5"/>
        <v>-767.5</v>
      </c>
      <c r="Y18" s="11">
        <f t="shared" si="1"/>
        <v>-34</v>
      </c>
      <c r="Z18" s="12">
        <f t="shared" si="16"/>
        <v>-34</v>
      </c>
      <c r="AA18" s="11">
        <f t="shared" si="2"/>
        <v>767.5</v>
      </c>
      <c r="AB18" s="12">
        <f t="shared" si="17"/>
        <v>0</v>
      </c>
      <c r="AC18" s="32">
        <f t="shared" si="18"/>
        <v>-34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92">
        <v>7.4</v>
      </c>
      <c r="AM18" s="85">
        <v>8.3</v>
      </c>
      <c r="AN18" s="85">
        <v>7.63</v>
      </c>
      <c r="AO18" s="18">
        <v>0.67</v>
      </c>
      <c r="AP18" s="28">
        <v>0.13</v>
      </c>
      <c r="AQ18" s="25">
        <v>5.2</v>
      </c>
      <c r="AR18" s="25">
        <v>6.4</v>
      </c>
      <c r="AS18" s="39">
        <v>5.65</v>
      </c>
      <c r="AT18" s="19">
        <v>0.8</v>
      </c>
      <c r="AU18" s="18">
        <v>0.45</v>
      </c>
      <c r="AV18" s="92">
        <f aca="true" t="shared" si="20" ref="AV18:AZ20">AQ18-AL18</f>
        <v>-2.2</v>
      </c>
      <c r="AW18" s="85">
        <f t="shared" si="20"/>
        <v>-1.9000000000000004</v>
      </c>
      <c r="AX18" s="85">
        <f t="shared" si="20"/>
        <v>-1.9799999999999995</v>
      </c>
      <c r="AY18" s="18">
        <f t="shared" si="20"/>
        <v>0.13</v>
      </c>
      <c r="AZ18" s="28">
        <f t="shared" si="20"/>
        <v>0.32</v>
      </c>
      <c r="BA18" s="134" t="s">
        <v>12</v>
      </c>
      <c r="BB18" s="123"/>
      <c r="BC18" s="142">
        <v>91</v>
      </c>
      <c r="BD18" s="86">
        <v>69</v>
      </c>
      <c r="BE18" s="145">
        <f t="shared" si="8"/>
        <v>-22</v>
      </c>
      <c r="BF18" s="149"/>
      <c r="BG18" s="250">
        <v>59</v>
      </c>
      <c r="BH18" s="140">
        <f>BG18-BD18</f>
        <v>-10</v>
      </c>
      <c r="BI18" s="246">
        <f t="shared" si="10"/>
        <v>-32</v>
      </c>
      <c r="BJ18" s="185"/>
      <c r="BK18" s="277"/>
      <c r="BL18" s="278"/>
      <c r="BM18" s="134" t="s">
        <v>12</v>
      </c>
      <c r="BN18" s="123"/>
      <c r="BO18" s="142"/>
      <c r="BP18" s="234"/>
      <c r="BQ18" s="142">
        <v>26</v>
      </c>
      <c r="BR18" s="233">
        <f>((BQ18*AS18)/AT18)/365</f>
        <v>0.5030821917808219</v>
      </c>
      <c r="BS18" s="356"/>
      <c r="BT18" s="378"/>
      <c r="BU18" s="378"/>
      <c r="BV18" s="378"/>
      <c r="BW18" s="378"/>
      <c r="BX18" s="378"/>
      <c r="BY18" s="358"/>
      <c r="BZ18" s="134" t="s">
        <v>12</v>
      </c>
      <c r="CA18" s="123"/>
      <c r="CB18" s="387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9"/>
      <c r="CQ18" s="390"/>
    </row>
    <row r="19" spans="1:95" ht="13.5" customHeight="1" thickBot="1">
      <c r="A19" s="122" t="s">
        <v>13</v>
      </c>
      <c r="B19" s="4"/>
      <c r="C19" s="67">
        <v>894</v>
      </c>
      <c r="D19" s="12">
        <v>17543</v>
      </c>
      <c r="E19" s="12">
        <f t="shared" si="3"/>
        <v>18437</v>
      </c>
      <c r="F19" s="12">
        <v>4191</v>
      </c>
      <c r="G19" s="12">
        <f t="shared" si="11"/>
        <v>21734</v>
      </c>
      <c r="H19" s="12">
        <v>2683</v>
      </c>
      <c r="I19" s="12">
        <f t="shared" si="12"/>
        <v>3577</v>
      </c>
      <c r="J19" s="32">
        <f t="shared" si="6"/>
        <v>25311</v>
      </c>
      <c r="K19" s="118"/>
      <c r="L19" s="67">
        <v>500.78</v>
      </c>
      <c r="M19" s="12">
        <v>17543</v>
      </c>
      <c r="N19" s="12">
        <f t="shared" si="4"/>
        <v>18043.78</v>
      </c>
      <c r="O19" s="12">
        <v>0</v>
      </c>
      <c r="P19" s="12">
        <f t="shared" si="13"/>
        <v>17543</v>
      </c>
      <c r="Q19" s="12">
        <v>3076.22</v>
      </c>
      <c r="R19" s="12">
        <f t="shared" si="14"/>
        <v>3577</v>
      </c>
      <c r="S19" s="32">
        <f t="shared" si="15"/>
        <v>21120</v>
      </c>
      <c r="T19" s="122" t="s">
        <v>13</v>
      </c>
      <c r="U19" s="126"/>
      <c r="V19" s="67">
        <f t="shared" si="0"/>
        <v>-393.22</v>
      </c>
      <c r="W19" s="11">
        <f t="shared" si="0"/>
        <v>0</v>
      </c>
      <c r="X19" s="12">
        <f t="shared" si="5"/>
        <v>-393.22</v>
      </c>
      <c r="Y19" s="11">
        <f t="shared" si="1"/>
        <v>-4191</v>
      </c>
      <c r="Z19" s="12">
        <f t="shared" si="16"/>
        <v>-4191</v>
      </c>
      <c r="AA19" s="11">
        <f t="shared" si="2"/>
        <v>393.2199999999998</v>
      </c>
      <c r="AB19" s="12">
        <f t="shared" si="17"/>
        <v>0</v>
      </c>
      <c r="AC19" s="32">
        <f t="shared" si="18"/>
        <v>-4191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92">
        <v>5.9</v>
      </c>
      <c r="AM19" s="85">
        <v>5.2</v>
      </c>
      <c r="AN19" s="85">
        <v>5.24</v>
      </c>
      <c r="AO19" s="18">
        <v>0.88</v>
      </c>
      <c r="AP19" s="28">
        <v>0.75</v>
      </c>
      <c r="AQ19" s="25">
        <v>5.4</v>
      </c>
      <c r="AR19" s="25">
        <v>4.3</v>
      </c>
      <c r="AS19" s="46">
        <v>4.67</v>
      </c>
      <c r="AT19" s="45">
        <v>0.88</v>
      </c>
      <c r="AU19" s="42">
        <v>0.86</v>
      </c>
      <c r="AV19" s="92">
        <f t="shared" si="20"/>
        <v>-0.5</v>
      </c>
      <c r="AW19" s="85">
        <f t="shared" si="20"/>
        <v>-0.9000000000000004</v>
      </c>
      <c r="AX19" s="85">
        <f t="shared" si="20"/>
        <v>-0.5700000000000003</v>
      </c>
      <c r="AY19" s="18">
        <f t="shared" si="20"/>
        <v>0</v>
      </c>
      <c r="AZ19" s="28">
        <f t="shared" si="20"/>
        <v>0.10999999999999999</v>
      </c>
      <c r="BA19" s="134" t="s">
        <v>13</v>
      </c>
      <c r="BB19" s="123"/>
      <c r="BC19" s="142">
        <v>295</v>
      </c>
      <c r="BD19" s="86">
        <v>309</v>
      </c>
      <c r="BE19" s="145">
        <f t="shared" si="8"/>
        <v>14</v>
      </c>
      <c r="BF19" s="149"/>
      <c r="BG19" s="89">
        <f>((N19*AS19)/AT19)/365</f>
        <v>262.34262951432123</v>
      </c>
      <c r="BH19" s="140">
        <f>BG19-BD19</f>
        <v>-46.65737048567877</v>
      </c>
      <c r="BI19" s="246">
        <f t="shared" si="10"/>
        <v>-32.65737048567877</v>
      </c>
      <c r="BJ19" s="185"/>
      <c r="BK19" s="277"/>
      <c r="BL19" s="278"/>
      <c r="BM19" s="134" t="s">
        <v>13</v>
      </c>
      <c r="BN19" s="123"/>
      <c r="BO19" s="142"/>
      <c r="BP19" s="234"/>
      <c r="BQ19" s="142">
        <v>415</v>
      </c>
      <c r="BR19" s="233">
        <f>((BQ19*AS19)/AT19)/365</f>
        <v>6.033779576587796</v>
      </c>
      <c r="BS19" s="356"/>
      <c r="BT19" s="378"/>
      <c r="BU19" s="378"/>
      <c r="BV19" s="378"/>
      <c r="BW19" s="378"/>
      <c r="BX19" s="378"/>
      <c r="BY19" s="358"/>
      <c r="BZ19" s="134" t="s">
        <v>13</v>
      </c>
      <c r="CA19" s="123"/>
      <c r="CB19" s="387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9"/>
      <c r="CQ19" s="390"/>
    </row>
    <row r="20" spans="1:95" ht="13.5" customHeight="1" thickBot="1">
      <c r="A20" s="122" t="s">
        <v>14</v>
      </c>
      <c r="B20" s="4"/>
      <c r="C20" s="67">
        <v>364</v>
      </c>
      <c r="D20" s="12">
        <v>112</v>
      </c>
      <c r="E20" s="12">
        <f t="shared" si="3"/>
        <v>476</v>
      </c>
      <c r="F20" s="12">
        <v>7</v>
      </c>
      <c r="G20" s="12">
        <f t="shared" si="11"/>
        <v>119</v>
      </c>
      <c r="H20" s="12">
        <v>1454</v>
      </c>
      <c r="I20" s="12">
        <f t="shared" si="12"/>
        <v>1818</v>
      </c>
      <c r="J20" s="32">
        <f t="shared" si="6"/>
        <v>1937</v>
      </c>
      <c r="K20" s="118"/>
      <c r="L20" s="67">
        <v>163.62</v>
      </c>
      <c r="M20" s="12">
        <v>112</v>
      </c>
      <c r="N20" s="12">
        <f t="shared" si="4"/>
        <v>275.62</v>
      </c>
      <c r="O20" s="12">
        <v>0</v>
      </c>
      <c r="P20" s="12">
        <f t="shared" si="13"/>
        <v>112</v>
      </c>
      <c r="Q20" s="12">
        <v>1654.38</v>
      </c>
      <c r="R20" s="12">
        <f t="shared" si="14"/>
        <v>1818</v>
      </c>
      <c r="S20" s="32">
        <f t="shared" si="15"/>
        <v>1930</v>
      </c>
      <c r="T20" s="122" t="s">
        <v>14</v>
      </c>
      <c r="U20" s="126"/>
      <c r="V20" s="67">
        <f t="shared" si="0"/>
        <v>-200.38</v>
      </c>
      <c r="W20" s="11">
        <f t="shared" si="0"/>
        <v>0</v>
      </c>
      <c r="X20" s="12">
        <f t="shared" si="5"/>
        <v>-200.38</v>
      </c>
      <c r="Y20" s="11">
        <f t="shared" si="1"/>
        <v>-7</v>
      </c>
      <c r="Z20" s="12">
        <f t="shared" si="16"/>
        <v>-7</v>
      </c>
      <c r="AA20" s="11">
        <f t="shared" si="2"/>
        <v>200.3800000000001</v>
      </c>
      <c r="AB20" s="12">
        <f t="shared" si="17"/>
        <v>0</v>
      </c>
      <c r="AC20" s="32">
        <f t="shared" si="18"/>
        <v>-7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92">
        <v>6</v>
      </c>
      <c r="AM20" s="85">
        <v>14.6</v>
      </c>
      <c r="AN20" s="85">
        <v>8.11</v>
      </c>
      <c r="AO20" s="18">
        <v>1</v>
      </c>
      <c r="AP20" s="28">
        <v>0.8</v>
      </c>
      <c r="AQ20" s="25">
        <v>5.1</v>
      </c>
      <c r="AR20" s="25">
        <v>13.4</v>
      </c>
      <c r="AS20" s="46">
        <v>7.96</v>
      </c>
      <c r="AT20" s="45">
        <v>1</v>
      </c>
      <c r="AU20" s="42">
        <v>0.91</v>
      </c>
      <c r="AV20" s="92">
        <f t="shared" si="20"/>
        <v>-0.9000000000000004</v>
      </c>
      <c r="AW20" s="85">
        <f t="shared" si="20"/>
        <v>-1.1999999999999993</v>
      </c>
      <c r="AX20" s="85">
        <f t="shared" si="20"/>
        <v>-0.14999999999999947</v>
      </c>
      <c r="AY20" s="18">
        <f t="shared" si="20"/>
        <v>0</v>
      </c>
      <c r="AZ20" s="28">
        <f t="shared" si="20"/>
        <v>0.10999999999999999</v>
      </c>
      <c r="BA20" s="134" t="s">
        <v>14</v>
      </c>
      <c r="BB20" s="123"/>
      <c r="BC20" s="142">
        <v>10</v>
      </c>
      <c r="BD20" s="86">
        <v>18</v>
      </c>
      <c r="BE20" s="145">
        <f t="shared" si="8"/>
        <v>8</v>
      </c>
      <c r="BF20" s="149"/>
      <c r="BG20" s="89">
        <f>((N20*AS20)/AT20)/365</f>
        <v>6.010781369863014</v>
      </c>
      <c r="BH20" s="86">
        <f>BG20-BD20</f>
        <v>-11.989218630136985</v>
      </c>
      <c r="BI20" s="243">
        <f t="shared" si="10"/>
        <v>-3.9892186301369863</v>
      </c>
      <c r="BJ20" s="185"/>
      <c r="BK20" s="277"/>
      <c r="BL20" s="278"/>
      <c r="BM20" s="134" t="s">
        <v>14</v>
      </c>
      <c r="BN20" s="123"/>
      <c r="BO20" s="142"/>
      <c r="BP20" s="234"/>
      <c r="BQ20" s="142">
        <v>9</v>
      </c>
      <c r="BR20" s="233">
        <f>((BQ20*AS20)/AT20)/365</f>
        <v>0.19627397260273974</v>
      </c>
      <c r="BS20" s="356"/>
      <c r="BT20" s="378"/>
      <c r="BU20" s="378"/>
      <c r="BV20" s="378"/>
      <c r="BW20" s="378"/>
      <c r="BX20" s="378"/>
      <c r="BY20" s="358"/>
      <c r="BZ20" s="134" t="s">
        <v>14</v>
      </c>
      <c r="CA20" s="123"/>
      <c r="CB20" s="387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9"/>
      <c r="CQ20" s="390"/>
    </row>
    <row r="21" spans="1:95" ht="12.75" customHeight="1">
      <c r="A21" s="122" t="s">
        <v>15</v>
      </c>
      <c r="B21" s="4"/>
      <c r="C21" s="67"/>
      <c r="D21" s="12"/>
      <c r="E21" s="12">
        <f t="shared" si="3"/>
        <v>0</v>
      </c>
      <c r="F21" s="12"/>
      <c r="G21" s="12">
        <f t="shared" si="11"/>
        <v>0</v>
      </c>
      <c r="H21" s="12"/>
      <c r="I21" s="12">
        <f t="shared" si="12"/>
        <v>0</v>
      </c>
      <c r="J21" s="32">
        <f t="shared" si="6"/>
        <v>0</v>
      </c>
      <c r="K21" s="118"/>
      <c r="L21" s="67"/>
      <c r="M21" s="12"/>
      <c r="N21" s="12">
        <f t="shared" si="4"/>
        <v>0</v>
      </c>
      <c r="O21" s="12">
        <v>0</v>
      </c>
      <c r="P21" s="12">
        <f t="shared" si="13"/>
        <v>0</v>
      </c>
      <c r="Q21" s="12"/>
      <c r="R21" s="12">
        <f t="shared" si="14"/>
        <v>0</v>
      </c>
      <c r="S21" s="32">
        <f t="shared" si="15"/>
        <v>0</v>
      </c>
      <c r="T21" s="122" t="s">
        <v>15</v>
      </c>
      <c r="U21" s="126"/>
      <c r="V21" s="67">
        <f t="shared" si="0"/>
        <v>0</v>
      </c>
      <c r="W21" s="11">
        <f t="shared" si="0"/>
        <v>0</v>
      </c>
      <c r="X21" s="12">
        <f t="shared" si="5"/>
        <v>0</v>
      </c>
      <c r="Y21" s="11">
        <f t="shared" si="1"/>
        <v>0</v>
      </c>
      <c r="Z21" s="12">
        <f t="shared" si="16"/>
        <v>0</v>
      </c>
      <c r="AA21" s="11">
        <f t="shared" si="2"/>
        <v>0</v>
      </c>
      <c r="AB21" s="12">
        <f t="shared" si="17"/>
        <v>0</v>
      </c>
      <c r="AC21" s="32">
        <f t="shared" si="18"/>
        <v>0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92"/>
      <c r="AM21" s="85"/>
      <c r="AN21" s="85"/>
      <c r="AO21" s="18"/>
      <c r="AP21" s="28"/>
      <c r="AQ21" s="25"/>
      <c r="AR21" s="25"/>
      <c r="AS21" s="39"/>
      <c r="AT21" s="44"/>
      <c r="AU21" s="18"/>
      <c r="AV21" s="92"/>
      <c r="AW21" s="85"/>
      <c r="AX21" s="85"/>
      <c r="AY21" s="18"/>
      <c r="AZ21" s="28"/>
      <c r="BA21" s="134" t="s">
        <v>15</v>
      </c>
      <c r="BB21" s="123"/>
      <c r="BC21" s="142">
        <v>1</v>
      </c>
      <c r="BD21" s="86"/>
      <c r="BE21" s="145">
        <f t="shared" si="8"/>
        <v>-1</v>
      </c>
      <c r="BF21" s="149"/>
      <c r="BG21" s="89"/>
      <c r="BH21" s="86"/>
      <c r="BI21" s="243"/>
      <c r="BJ21" s="185"/>
      <c r="BK21" s="277"/>
      <c r="BL21" s="278"/>
      <c r="BM21" s="134" t="s">
        <v>15</v>
      </c>
      <c r="BN21" s="123"/>
      <c r="BO21" s="142"/>
      <c r="BP21" s="234"/>
      <c r="BQ21" s="142"/>
      <c r="BR21" s="233"/>
      <c r="BS21" s="356"/>
      <c r="BT21" s="378"/>
      <c r="BU21" s="378"/>
      <c r="BV21" s="378"/>
      <c r="BW21" s="378"/>
      <c r="BX21" s="378"/>
      <c r="BY21" s="358"/>
      <c r="BZ21" s="134" t="s">
        <v>15</v>
      </c>
      <c r="CA21" s="123"/>
      <c r="CB21" s="387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9"/>
      <c r="CQ21" s="390"/>
    </row>
    <row r="22" spans="1:95" ht="12.75" customHeight="1">
      <c r="A22" s="122" t="s">
        <v>16</v>
      </c>
      <c r="B22" s="4"/>
      <c r="C22" s="67">
        <v>259</v>
      </c>
      <c r="D22" s="12">
        <v>46</v>
      </c>
      <c r="E22" s="12">
        <f t="shared" si="3"/>
        <v>305</v>
      </c>
      <c r="F22" s="12">
        <v>0</v>
      </c>
      <c r="G22" s="12">
        <f t="shared" si="11"/>
        <v>46</v>
      </c>
      <c r="H22" s="12">
        <v>3</v>
      </c>
      <c r="I22" s="12">
        <f t="shared" si="12"/>
        <v>262</v>
      </c>
      <c r="J22" s="32">
        <f t="shared" si="6"/>
        <v>308</v>
      </c>
      <c r="K22" s="118"/>
      <c r="L22" s="67">
        <v>36.68</v>
      </c>
      <c r="M22" s="12">
        <v>46</v>
      </c>
      <c r="N22" s="12">
        <f t="shared" si="4"/>
        <v>82.68</v>
      </c>
      <c r="O22" s="12">
        <v>0</v>
      </c>
      <c r="P22" s="12">
        <f t="shared" si="13"/>
        <v>46</v>
      </c>
      <c r="Q22" s="12">
        <v>225.32</v>
      </c>
      <c r="R22" s="12">
        <f t="shared" si="14"/>
        <v>262</v>
      </c>
      <c r="S22" s="32">
        <f t="shared" si="15"/>
        <v>308</v>
      </c>
      <c r="T22" s="122" t="s">
        <v>16</v>
      </c>
      <c r="U22" s="126"/>
      <c r="V22" s="67">
        <f t="shared" si="0"/>
        <v>-222.32</v>
      </c>
      <c r="W22" s="11">
        <f t="shared" si="0"/>
        <v>0</v>
      </c>
      <c r="X22" s="12">
        <f t="shared" si="5"/>
        <v>-222.32</v>
      </c>
      <c r="Y22" s="11">
        <f t="shared" si="1"/>
        <v>0</v>
      </c>
      <c r="Z22" s="12">
        <f t="shared" si="16"/>
        <v>0</v>
      </c>
      <c r="AA22" s="11">
        <f t="shared" si="2"/>
        <v>222.32</v>
      </c>
      <c r="AB22" s="12">
        <f t="shared" si="17"/>
        <v>0</v>
      </c>
      <c r="AC22" s="32">
        <f t="shared" si="18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92">
        <v>13.4</v>
      </c>
      <c r="AM22" s="85">
        <v>11.4</v>
      </c>
      <c r="AN22" s="85">
        <v>13.13</v>
      </c>
      <c r="AO22" s="18">
        <v>0.83</v>
      </c>
      <c r="AP22" s="28">
        <v>0.01</v>
      </c>
      <c r="AQ22" s="25">
        <v>10.3</v>
      </c>
      <c r="AR22" s="25">
        <v>9.5</v>
      </c>
      <c r="AS22" s="39">
        <v>10.53</v>
      </c>
      <c r="AT22" s="18">
        <v>0.85</v>
      </c>
      <c r="AU22" s="18">
        <v>0.86</v>
      </c>
      <c r="AV22" s="92">
        <f>AQ22-AL22</f>
        <v>-3.0999999999999996</v>
      </c>
      <c r="AW22" s="85">
        <f>AR22-AM22</f>
        <v>-1.9000000000000004</v>
      </c>
      <c r="AX22" s="85">
        <f>AS22-AN22</f>
        <v>-2.6000000000000014</v>
      </c>
      <c r="AY22" s="18">
        <f>AT22-AO22</f>
        <v>0.020000000000000018</v>
      </c>
      <c r="AZ22" s="28">
        <f>AU22-AP22</f>
        <v>0.85</v>
      </c>
      <c r="BA22" s="134" t="s">
        <v>16</v>
      </c>
      <c r="BB22" s="123"/>
      <c r="BC22" s="142">
        <v>13</v>
      </c>
      <c r="BD22" s="86">
        <v>21</v>
      </c>
      <c r="BE22" s="145">
        <f t="shared" si="8"/>
        <v>8</v>
      </c>
      <c r="BF22" s="149"/>
      <c r="BG22" s="89">
        <f>((N22*AS22)/AT22)/365</f>
        <v>2.8061898468976634</v>
      </c>
      <c r="BH22" s="86">
        <f>BG22-BD22</f>
        <v>-18.193810153102337</v>
      </c>
      <c r="BI22" s="243">
        <f t="shared" si="10"/>
        <v>-10.193810153102337</v>
      </c>
      <c r="BJ22" s="185"/>
      <c r="BK22" s="277"/>
      <c r="BL22" s="278"/>
      <c r="BM22" s="134" t="s">
        <v>16</v>
      </c>
      <c r="BN22" s="123"/>
      <c r="BO22" s="142"/>
      <c r="BP22" s="234"/>
      <c r="BQ22" s="142">
        <v>1</v>
      </c>
      <c r="BR22" s="233">
        <f>((BQ22*AS22)/AT22)/365</f>
        <v>0.03394037066881547</v>
      </c>
      <c r="BS22" s="356"/>
      <c r="BT22" s="378"/>
      <c r="BU22" s="378"/>
      <c r="BV22" s="378"/>
      <c r="BW22" s="378"/>
      <c r="BX22" s="378"/>
      <c r="BY22" s="358"/>
      <c r="BZ22" s="134" t="s">
        <v>16</v>
      </c>
      <c r="CA22" s="123"/>
      <c r="CB22" s="387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9"/>
      <c r="CQ22" s="390"/>
    </row>
    <row r="23" spans="1:95" ht="12.75" customHeight="1">
      <c r="A23" s="122" t="s">
        <v>17</v>
      </c>
      <c r="B23" s="4"/>
      <c r="C23" s="67"/>
      <c r="D23" s="12"/>
      <c r="E23" s="12">
        <f t="shared" si="3"/>
        <v>0</v>
      </c>
      <c r="F23" s="12"/>
      <c r="G23" s="12">
        <f t="shared" si="11"/>
        <v>0</v>
      </c>
      <c r="H23" s="12"/>
      <c r="I23" s="12">
        <f t="shared" si="12"/>
        <v>0</v>
      </c>
      <c r="J23" s="32">
        <f t="shared" si="6"/>
        <v>0</v>
      </c>
      <c r="K23" s="118"/>
      <c r="L23" s="67"/>
      <c r="M23" s="12"/>
      <c r="N23" s="12">
        <f t="shared" si="4"/>
        <v>0</v>
      </c>
      <c r="O23" s="12">
        <v>0</v>
      </c>
      <c r="P23" s="12">
        <f t="shared" si="13"/>
        <v>0</v>
      </c>
      <c r="Q23" s="12"/>
      <c r="R23" s="12">
        <f t="shared" si="14"/>
        <v>0</v>
      </c>
      <c r="S23" s="32">
        <f t="shared" si="15"/>
        <v>0</v>
      </c>
      <c r="T23" s="122" t="s">
        <v>17</v>
      </c>
      <c r="U23" s="126"/>
      <c r="V23" s="67">
        <f t="shared" si="0"/>
        <v>0</v>
      </c>
      <c r="W23" s="11">
        <f t="shared" si="0"/>
        <v>0</v>
      </c>
      <c r="X23" s="12">
        <f t="shared" si="5"/>
        <v>0</v>
      </c>
      <c r="Y23" s="11">
        <f t="shared" si="1"/>
        <v>0</v>
      </c>
      <c r="Z23" s="12">
        <f t="shared" si="16"/>
        <v>0</v>
      </c>
      <c r="AA23" s="11">
        <f t="shared" si="2"/>
        <v>0</v>
      </c>
      <c r="AB23" s="12">
        <f t="shared" si="17"/>
        <v>0</v>
      </c>
      <c r="AC23" s="32">
        <f t="shared" si="18"/>
        <v>0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92"/>
      <c r="AM23" s="85"/>
      <c r="AN23" s="85"/>
      <c r="AO23" s="18"/>
      <c r="AP23" s="28"/>
      <c r="AQ23" s="25"/>
      <c r="AR23" s="25"/>
      <c r="AS23" s="39"/>
      <c r="AT23" s="18"/>
      <c r="AU23" s="18"/>
      <c r="AV23" s="92"/>
      <c r="AW23" s="85"/>
      <c r="AX23" s="85"/>
      <c r="AY23" s="18"/>
      <c r="AZ23" s="28"/>
      <c r="BA23" s="134" t="s">
        <v>17</v>
      </c>
      <c r="BB23" s="123"/>
      <c r="BC23" s="142"/>
      <c r="BD23" s="86"/>
      <c r="BE23" s="145"/>
      <c r="BF23" s="149"/>
      <c r="BG23" s="89"/>
      <c r="BH23" s="86"/>
      <c r="BI23" s="243"/>
      <c r="BJ23" s="185"/>
      <c r="BK23" s="277"/>
      <c r="BL23" s="278"/>
      <c r="BM23" s="134" t="s">
        <v>17</v>
      </c>
      <c r="BN23" s="123"/>
      <c r="BO23" s="142"/>
      <c r="BP23" s="234"/>
      <c r="BQ23" s="142"/>
      <c r="BR23" s="233"/>
      <c r="BS23" s="356"/>
      <c r="BT23" s="378"/>
      <c r="BU23" s="378"/>
      <c r="BV23" s="378"/>
      <c r="BW23" s="378"/>
      <c r="BX23" s="378"/>
      <c r="BY23" s="358"/>
      <c r="BZ23" s="134" t="s">
        <v>17</v>
      </c>
      <c r="CA23" s="123"/>
      <c r="CB23" s="387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9"/>
      <c r="CQ23" s="390"/>
    </row>
    <row r="24" spans="1:95" ht="12.75" customHeight="1">
      <c r="A24" s="122" t="s">
        <v>18</v>
      </c>
      <c r="B24" s="4"/>
      <c r="C24" s="67"/>
      <c r="D24" s="12"/>
      <c r="E24" s="12">
        <f t="shared" si="3"/>
        <v>0</v>
      </c>
      <c r="F24" s="12"/>
      <c r="G24" s="12">
        <f t="shared" si="11"/>
        <v>0</v>
      </c>
      <c r="H24" s="12"/>
      <c r="I24" s="12">
        <f t="shared" si="12"/>
        <v>0</v>
      </c>
      <c r="J24" s="32">
        <f t="shared" si="6"/>
        <v>0</v>
      </c>
      <c r="K24" s="118"/>
      <c r="L24" s="67"/>
      <c r="M24" s="12"/>
      <c r="N24" s="12">
        <f t="shared" si="4"/>
        <v>0</v>
      </c>
      <c r="O24" s="12">
        <v>0</v>
      </c>
      <c r="P24" s="12">
        <f t="shared" si="13"/>
        <v>0</v>
      </c>
      <c r="Q24" s="12"/>
      <c r="R24" s="12">
        <f t="shared" si="14"/>
        <v>0</v>
      </c>
      <c r="S24" s="32">
        <f t="shared" si="15"/>
        <v>0</v>
      </c>
      <c r="T24" s="122" t="s">
        <v>18</v>
      </c>
      <c r="U24" s="126"/>
      <c r="V24" s="67">
        <f t="shared" si="0"/>
        <v>0</v>
      </c>
      <c r="W24" s="11">
        <f t="shared" si="0"/>
        <v>0</v>
      </c>
      <c r="X24" s="12">
        <f t="shared" si="5"/>
        <v>0</v>
      </c>
      <c r="Y24" s="11">
        <f t="shared" si="1"/>
        <v>0</v>
      </c>
      <c r="Z24" s="12">
        <f t="shared" si="16"/>
        <v>0</v>
      </c>
      <c r="AA24" s="11">
        <f t="shared" si="2"/>
        <v>0</v>
      </c>
      <c r="AB24" s="12">
        <f t="shared" si="17"/>
        <v>0</v>
      </c>
      <c r="AC24" s="32">
        <f t="shared" si="18"/>
        <v>0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92"/>
      <c r="AM24" s="85"/>
      <c r="AN24" s="85"/>
      <c r="AO24" s="18"/>
      <c r="AP24" s="28"/>
      <c r="AQ24" s="25"/>
      <c r="AR24" s="25"/>
      <c r="AS24" s="39"/>
      <c r="AT24" s="18"/>
      <c r="AU24" s="18"/>
      <c r="AV24" s="92"/>
      <c r="AW24" s="85"/>
      <c r="AX24" s="85"/>
      <c r="AY24" s="18"/>
      <c r="AZ24" s="28"/>
      <c r="BA24" s="134" t="s">
        <v>18</v>
      </c>
      <c r="BB24" s="123"/>
      <c r="BC24" s="142"/>
      <c r="BD24" s="86"/>
      <c r="BE24" s="145"/>
      <c r="BF24" s="149"/>
      <c r="BG24" s="89"/>
      <c r="BH24" s="86"/>
      <c r="BI24" s="243"/>
      <c r="BJ24" s="185"/>
      <c r="BK24" s="277"/>
      <c r="BL24" s="278"/>
      <c r="BM24" s="134" t="s">
        <v>18</v>
      </c>
      <c r="BN24" s="123"/>
      <c r="BO24" s="142"/>
      <c r="BP24" s="234"/>
      <c r="BQ24" s="142"/>
      <c r="BR24" s="233"/>
      <c r="BS24" s="356"/>
      <c r="BT24" s="378"/>
      <c r="BU24" s="378"/>
      <c r="BV24" s="378"/>
      <c r="BW24" s="378"/>
      <c r="BX24" s="378"/>
      <c r="BY24" s="358"/>
      <c r="BZ24" s="134" t="s">
        <v>18</v>
      </c>
      <c r="CA24" s="123"/>
      <c r="CB24" s="387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9"/>
      <c r="CQ24" s="390"/>
    </row>
    <row r="25" spans="1:95" ht="12.75" customHeight="1">
      <c r="A25" s="122" t="s">
        <v>19</v>
      </c>
      <c r="B25" s="4"/>
      <c r="C25" s="67"/>
      <c r="D25" s="12"/>
      <c r="E25" s="12">
        <f t="shared" si="3"/>
        <v>0</v>
      </c>
      <c r="F25" s="12"/>
      <c r="G25" s="12">
        <f t="shared" si="11"/>
        <v>0</v>
      </c>
      <c r="H25" s="12"/>
      <c r="I25" s="12">
        <f t="shared" si="12"/>
        <v>0</v>
      </c>
      <c r="J25" s="32">
        <f t="shared" si="6"/>
        <v>0</v>
      </c>
      <c r="K25" s="118"/>
      <c r="L25" s="67"/>
      <c r="M25" s="12"/>
      <c r="N25" s="12">
        <f t="shared" si="4"/>
        <v>0</v>
      </c>
      <c r="O25" s="12">
        <v>0</v>
      </c>
      <c r="P25" s="12">
        <f t="shared" si="13"/>
        <v>0</v>
      </c>
      <c r="Q25" s="12"/>
      <c r="R25" s="12">
        <f t="shared" si="14"/>
        <v>0</v>
      </c>
      <c r="S25" s="32">
        <f t="shared" si="15"/>
        <v>0</v>
      </c>
      <c r="T25" s="122" t="s">
        <v>19</v>
      </c>
      <c r="U25" s="126"/>
      <c r="V25" s="67">
        <f t="shared" si="0"/>
        <v>0</v>
      </c>
      <c r="W25" s="11">
        <f t="shared" si="0"/>
        <v>0</v>
      </c>
      <c r="X25" s="12">
        <f t="shared" si="5"/>
        <v>0</v>
      </c>
      <c r="Y25" s="11">
        <f t="shared" si="1"/>
        <v>0</v>
      </c>
      <c r="Z25" s="12">
        <f t="shared" si="16"/>
        <v>0</v>
      </c>
      <c r="AA25" s="11">
        <f t="shared" si="2"/>
        <v>0</v>
      </c>
      <c r="AB25" s="12">
        <f t="shared" si="17"/>
        <v>0</v>
      </c>
      <c r="AC25" s="32">
        <f t="shared" si="18"/>
        <v>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92"/>
      <c r="AM25" s="85"/>
      <c r="AN25" s="85"/>
      <c r="AO25" s="18"/>
      <c r="AP25" s="28"/>
      <c r="AQ25" s="25"/>
      <c r="AR25" s="25"/>
      <c r="AS25" s="39"/>
      <c r="AT25" s="18"/>
      <c r="AU25" s="18"/>
      <c r="AV25" s="92"/>
      <c r="AW25" s="85"/>
      <c r="AX25" s="85"/>
      <c r="AY25" s="18"/>
      <c r="AZ25" s="28"/>
      <c r="BA25" s="134" t="s">
        <v>19</v>
      </c>
      <c r="BB25" s="123"/>
      <c r="BC25" s="142"/>
      <c r="BD25" s="86"/>
      <c r="BE25" s="145"/>
      <c r="BF25" s="149"/>
      <c r="BG25" s="89"/>
      <c r="BH25" s="86"/>
      <c r="BI25" s="243"/>
      <c r="BJ25" s="185"/>
      <c r="BK25" s="277"/>
      <c r="BL25" s="278"/>
      <c r="BM25" s="134" t="s">
        <v>19</v>
      </c>
      <c r="BN25" s="123"/>
      <c r="BO25" s="142"/>
      <c r="BP25" s="234"/>
      <c r="BQ25" s="142"/>
      <c r="BR25" s="233"/>
      <c r="BS25" s="356"/>
      <c r="BT25" s="378"/>
      <c r="BU25" s="378"/>
      <c r="BV25" s="378"/>
      <c r="BW25" s="378"/>
      <c r="BX25" s="378"/>
      <c r="BY25" s="358"/>
      <c r="BZ25" s="134" t="s">
        <v>19</v>
      </c>
      <c r="CA25" s="123"/>
      <c r="CB25" s="387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9"/>
      <c r="CQ25" s="390"/>
    </row>
    <row r="26" spans="1:95" ht="12.75" customHeight="1">
      <c r="A26" s="122" t="s">
        <v>20</v>
      </c>
      <c r="B26" s="4"/>
      <c r="C26" s="67"/>
      <c r="D26" s="12"/>
      <c r="E26" s="12">
        <f t="shared" si="3"/>
        <v>0</v>
      </c>
      <c r="F26" s="12"/>
      <c r="G26" s="12">
        <f t="shared" si="11"/>
        <v>0</v>
      </c>
      <c r="H26" s="12"/>
      <c r="I26" s="12">
        <f t="shared" si="12"/>
        <v>0</v>
      </c>
      <c r="J26" s="32">
        <f t="shared" si="6"/>
        <v>0</v>
      </c>
      <c r="K26" s="118"/>
      <c r="L26" s="67"/>
      <c r="M26" s="12"/>
      <c r="N26" s="12">
        <f t="shared" si="4"/>
        <v>0</v>
      </c>
      <c r="O26" s="12">
        <v>0</v>
      </c>
      <c r="P26" s="12">
        <f t="shared" si="13"/>
        <v>0</v>
      </c>
      <c r="Q26" s="12"/>
      <c r="R26" s="12">
        <f t="shared" si="14"/>
        <v>0</v>
      </c>
      <c r="S26" s="32">
        <f t="shared" si="15"/>
        <v>0</v>
      </c>
      <c r="T26" s="122" t="s">
        <v>20</v>
      </c>
      <c r="U26" s="126"/>
      <c r="V26" s="67">
        <f t="shared" si="0"/>
        <v>0</v>
      </c>
      <c r="W26" s="11">
        <f t="shared" si="0"/>
        <v>0</v>
      </c>
      <c r="X26" s="12">
        <f t="shared" si="5"/>
        <v>0</v>
      </c>
      <c r="Y26" s="11">
        <f t="shared" si="1"/>
        <v>0</v>
      </c>
      <c r="Z26" s="12">
        <f t="shared" si="16"/>
        <v>0</v>
      </c>
      <c r="AA26" s="11">
        <f t="shared" si="2"/>
        <v>0</v>
      </c>
      <c r="AB26" s="12">
        <f t="shared" si="17"/>
        <v>0</v>
      </c>
      <c r="AC26" s="32">
        <f t="shared" si="18"/>
        <v>0</v>
      </c>
      <c r="AD26" s="118"/>
      <c r="AE26" s="72"/>
      <c r="AI26" s="73"/>
      <c r="AJ26" s="134" t="s">
        <v>20</v>
      </c>
      <c r="AK26" s="123"/>
      <c r="AL26" s="92"/>
      <c r="AM26" s="85"/>
      <c r="AN26" s="85"/>
      <c r="AO26" s="18"/>
      <c r="AP26" s="28"/>
      <c r="AQ26" s="25"/>
      <c r="AR26" s="25"/>
      <c r="AS26" s="39"/>
      <c r="AT26" s="18"/>
      <c r="AU26" s="18"/>
      <c r="AV26" s="92"/>
      <c r="AW26" s="85"/>
      <c r="AX26" s="85"/>
      <c r="AY26" s="18"/>
      <c r="AZ26" s="28"/>
      <c r="BA26" s="134" t="s">
        <v>20</v>
      </c>
      <c r="BB26" s="123"/>
      <c r="BC26" s="142"/>
      <c r="BD26" s="86"/>
      <c r="BE26" s="145"/>
      <c r="BF26" s="149"/>
      <c r="BG26" s="89"/>
      <c r="BH26" s="86"/>
      <c r="BI26" s="243"/>
      <c r="BJ26" s="185"/>
      <c r="BK26" s="277"/>
      <c r="BL26" s="278"/>
      <c r="BM26" s="134" t="s">
        <v>20</v>
      </c>
      <c r="BN26" s="123"/>
      <c r="BO26" s="142"/>
      <c r="BP26" s="234"/>
      <c r="BQ26" s="142"/>
      <c r="BR26" s="233"/>
      <c r="BS26" s="356"/>
      <c r="BT26" s="378"/>
      <c r="BU26" s="378"/>
      <c r="BV26" s="378"/>
      <c r="BW26" s="378"/>
      <c r="BX26" s="378"/>
      <c r="BY26" s="358"/>
      <c r="BZ26" s="134" t="s">
        <v>20</v>
      </c>
      <c r="CA26" s="123"/>
      <c r="CB26" s="387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9"/>
      <c r="CQ26" s="390"/>
    </row>
    <row r="27" spans="1:95" ht="12.75" customHeight="1">
      <c r="A27" s="122" t="s">
        <v>21</v>
      </c>
      <c r="B27" s="4"/>
      <c r="C27" s="67">
        <v>1168</v>
      </c>
      <c r="D27" s="12">
        <v>316</v>
      </c>
      <c r="E27" s="12">
        <f t="shared" si="3"/>
        <v>1484</v>
      </c>
      <c r="F27" s="12">
        <v>30</v>
      </c>
      <c r="G27" s="12">
        <f t="shared" si="11"/>
        <v>346</v>
      </c>
      <c r="H27" s="12">
        <v>779</v>
      </c>
      <c r="I27" s="12">
        <f t="shared" si="12"/>
        <v>1947</v>
      </c>
      <c r="J27" s="32">
        <f t="shared" si="6"/>
        <v>2293</v>
      </c>
      <c r="K27" s="118"/>
      <c r="L27" s="67">
        <v>447.81</v>
      </c>
      <c r="M27" s="12">
        <v>316</v>
      </c>
      <c r="N27" s="12">
        <f t="shared" si="4"/>
        <v>763.81</v>
      </c>
      <c r="O27" s="12">
        <v>0</v>
      </c>
      <c r="P27" s="12">
        <f t="shared" si="13"/>
        <v>316</v>
      </c>
      <c r="Q27" s="12">
        <v>1499.19</v>
      </c>
      <c r="R27" s="12">
        <f t="shared" si="14"/>
        <v>1947</v>
      </c>
      <c r="S27" s="32">
        <f t="shared" si="15"/>
        <v>2263</v>
      </c>
      <c r="T27" s="122" t="s">
        <v>21</v>
      </c>
      <c r="U27" s="126"/>
      <c r="V27" s="67">
        <f t="shared" si="0"/>
        <v>-720.19</v>
      </c>
      <c r="W27" s="11">
        <f t="shared" si="0"/>
        <v>0</v>
      </c>
      <c r="X27" s="12">
        <f t="shared" si="5"/>
        <v>-720.19</v>
      </c>
      <c r="Y27" s="11">
        <f t="shared" si="1"/>
        <v>-30</v>
      </c>
      <c r="Z27" s="12">
        <f t="shared" si="16"/>
        <v>-30</v>
      </c>
      <c r="AA27" s="11">
        <f t="shared" si="2"/>
        <v>720.19</v>
      </c>
      <c r="AB27" s="12">
        <f t="shared" si="17"/>
        <v>0</v>
      </c>
      <c r="AC27" s="32">
        <f t="shared" si="18"/>
        <v>-30</v>
      </c>
      <c r="AD27" s="118"/>
      <c r="AE27" s="72"/>
      <c r="AI27" s="73"/>
      <c r="AJ27" s="134" t="s">
        <v>21</v>
      </c>
      <c r="AK27" s="123"/>
      <c r="AL27" s="92">
        <v>4</v>
      </c>
      <c r="AM27" s="85">
        <v>9.7</v>
      </c>
      <c r="AN27" s="85">
        <v>5.22</v>
      </c>
      <c r="AO27" s="18">
        <v>0.84</v>
      </c>
      <c r="AP27" s="28">
        <v>0.4</v>
      </c>
      <c r="AQ27" s="25">
        <v>3.4</v>
      </c>
      <c r="AR27" s="25">
        <v>8.3</v>
      </c>
      <c r="AS27" s="39">
        <v>4.92</v>
      </c>
      <c r="AT27" s="18">
        <v>0.85</v>
      </c>
      <c r="AU27" s="18">
        <v>0.77</v>
      </c>
      <c r="AV27" s="92">
        <f aca="true" t="shared" si="21" ref="AV27:AZ28">AQ27-AL27</f>
        <v>-0.6000000000000001</v>
      </c>
      <c r="AW27" s="85">
        <f t="shared" si="21"/>
        <v>-1.3999999999999986</v>
      </c>
      <c r="AX27" s="85">
        <f t="shared" si="21"/>
        <v>-0.2999999999999998</v>
      </c>
      <c r="AY27" s="18">
        <f t="shared" si="21"/>
        <v>0.010000000000000009</v>
      </c>
      <c r="AZ27" s="28">
        <f t="shared" si="21"/>
        <v>0.37</v>
      </c>
      <c r="BA27" s="134" t="s">
        <v>21</v>
      </c>
      <c r="BB27" s="123"/>
      <c r="BC27" s="142">
        <v>28</v>
      </c>
      <c r="BD27" s="86">
        <v>33</v>
      </c>
      <c r="BE27" s="145">
        <f t="shared" si="8"/>
        <v>5</v>
      </c>
      <c r="BF27" s="149"/>
      <c r="BG27" s="89">
        <f>((N27*AS27)/AT27)/365</f>
        <v>12.112635616438356</v>
      </c>
      <c r="BH27" s="86">
        <f>BG27-BD27</f>
        <v>-20.887364383561646</v>
      </c>
      <c r="BI27" s="243">
        <f t="shared" si="10"/>
        <v>-15.887364383561644</v>
      </c>
      <c r="BJ27" s="185"/>
      <c r="BK27" s="277"/>
      <c r="BL27" s="278"/>
      <c r="BM27" s="134" t="s">
        <v>21</v>
      </c>
      <c r="BN27" s="123"/>
      <c r="BO27" s="142"/>
      <c r="BP27" s="234"/>
      <c r="BQ27" s="142">
        <v>1</v>
      </c>
      <c r="BR27" s="233">
        <f>((BQ27*AS27)/AT27)/365</f>
        <v>0.015858178887993554</v>
      </c>
      <c r="BS27" s="356"/>
      <c r="BT27" s="378"/>
      <c r="BU27" s="378"/>
      <c r="BV27" s="378"/>
      <c r="BW27" s="378"/>
      <c r="BX27" s="378"/>
      <c r="BY27" s="358"/>
      <c r="BZ27" s="134" t="s">
        <v>21</v>
      </c>
      <c r="CA27" s="123"/>
      <c r="CB27" s="387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9"/>
      <c r="CQ27" s="390"/>
    </row>
    <row r="28" spans="1:95" ht="12.75" customHeight="1">
      <c r="A28" s="122" t="s">
        <v>22</v>
      </c>
      <c r="B28" s="4"/>
      <c r="C28" s="67">
        <v>1622</v>
      </c>
      <c r="D28" s="12">
        <v>576</v>
      </c>
      <c r="E28" s="12">
        <f t="shared" si="3"/>
        <v>2198</v>
      </c>
      <c r="F28" s="12">
        <v>899</v>
      </c>
      <c r="G28" s="12">
        <f t="shared" si="11"/>
        <v>1475</v>
      </c>
      <c r="H28" s="12">
        <v>2241</v>
      </c>
      <c r="I28" s="12">
        <f t="shared" si="12"/>
        <v>3863</v>
      </c>
      <c r="J28" s="32">
        <f t="shared" si="6"/>
        <v>5338</v>
      </c>
      <c r="K28" s="118"/>
      <c r="L28" s="67">
        <v>1236.16</v>
      </c>
      <c r="M28" s="12">
        <v>576</v>
      </c>
      <c r="N28" s="12">
        <f t="shared" si="4"/>
        <v>1812.16</v>
      </c>
      <c r="O28" s="12">
        <v>0</v>
      </c>
      <c r="P28" s="12">
        <f t="shared" si="13"/>
        <v>576</v>
      </c>
      <c r="Q28" s="12">
        <v>2626.84</v>
      </c>
      <c r="R28" s="12">
        <f t="shared" si="14"/>
        <v>3863</v>
      </c>
      <c r="S28" s="32">
        <f t="shared" si="15"/>
        <v>4439</v>
      </c>
      <c r="T28" s="122" t="s">
        <v>22</v>
      </c>
      <c r="U28" s="126"/>
      <c r="V28" s="67">
        <f t="shared" si="0"/>
        <v>-385.8399999999999</v>
      </c>
      <c r="W28" s="11">
        <f t="shared" si="0"/>
        <v>0</v>
      </c>
      <c r="X28" s="12">
        <f t="shared" si="5"/>
        <v>-385.8399999999999</v>
      </c>
      <c r="Y28" s="11">
        <f t="shared" si="1"/>
        <v>-899</v>
      </c>
      <c r="Z28" s="12">
        <f t="shared" si="16"/>
        <v>-899</v>
      </c>
      <c r="AA28" s="11">
        <f t="shared" si="2"/>
        <v>385.84000000000015</v>
      </c>
      <c r="AB28" s="12">
        <f t="shared" si="17"/>
        <v>0</v>
      </c>
      <c r="AC28" s="32">
        <f t="shared" si="18"/>
        <v>-899</v>
      </c>
      <c r="AD28" s="118"/>
      <c r="AE28" s="72"/>
      <c r="AI28" s="73"/>
      <c r="AJ28" s="134" t="s">
        <v>22</v>
      </c>
      <c r="AK28" s="123"/>
      <c r="AL28" s="92">
        <v>3</v>
      </c>
      <c r="AM28" s="85">
        <v>2.7</v>
      </c>
      <c r="AN28" s="85">
        <v>2.91</v>
      </c>
      <c r="AO28" s="18">
        <v>0.54</v>
      </c>
      <c r="AP28" s="28">
        <v>0.58</v>
      </c>
      <c r="AQ28" s="25">
        <v>2.9</v>
      </c>
      <c r="AR28" s="25">
        <v>2.5</v>
      </c>
      <c r="AS28" s="39">
        <v>2.75</v>
      </c>
      <c r="AT28" s="18">
        <v>0.75</v>
      </c>
      <c r="AU28" s="18">
        <v>0.68</v>
      </c>
      <c r="AV28" s="92">
        <f t="shared" si="21"/>
        <v>-0.10000000000000009</v>
      </c>
      <c r="AW28" s="85">
        <f t="shared" si="21"/>
        <v>-0.20000000000000018</v>
      </c>
      <c r="AX28" s="85">
        <f t="shared" si="21"/>
        <v>-0.16000000000000014</v>
      </c>
      <c r="AY28" s="18">
        <f t="shared" si="21"/>
        <v>0.20999999999999996</v>
      </c>
      <c r="AZ28" s="28">
        <f t="shared" si="21"/>
        <v>0.10000000000000009</v>
      </c>
      <c r="BA28" s="134" t="s">
        <v>22</v>
      </c>
      <c r="BB28" s="123"/>
      <c r="BC28" s="142">
        <v>36</v>
      </c>
      <c r="BD28" s="86">
        <v>46</v>
      </c>
      <c r="BE28" s="145">
        <f t="shared" si="8"/>
        <v>10</v>
      </c>
      <c r="BF28" s="149"/>
      <c r="BG28" s="89">
        <f>((N28*AS28)/AT28)/365</f>
        <v>18.204347031963472</v>
      </c>
      <c r="BH28" s="86">
        <f>BG28-BD28</f>
        <v>-27.795652968036528</v>
      </c>
      <c r="BI28" s="243">
        <f t="shared" si="10"/>
        <v>-17.795652968036528</v>
      </c>
      <c r="BJ28" s="185"/>
      <c r="BK28" s="277"/>
      <c r="BL28" s="278"/>
      <c r="BM28" s="134" t="s">
        <v>22</v>
      </c>
      <c r="BN28" s="123"/>
      <c r="BO28" s="142"/>
      <c r="BP28" s="234"/>
      <c r="BQ28" s="142">
        <v>-53</v>
      </c>
      <c r="BR28" s="233">
        <f>((BQ28*AS28)/AT28)/365</f>
        <v>-0.532420091324201</v>
      </c>
      <c r="BS28" s="356"/>
      <c r="BT28" s="378"/>
      <c r="BU28" s="378"/>
      <c r="BV28" s="378"/>
      <c r="BW28" s="378"/>
      <c r="BX28" s="378"/>
      <c r="BY28" s="358"/>
      <c r="BZ28" s="134" t="s">
        <v>22</v>
      </c>
      <c r="CA28" s="123"/>
      <c r="CB28" s="387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9"/>
      <c r="CQ28" s="390"/>
    </row>
    <row r="29" spans="1:95" ht="12.75" customHeight="1">
      <c r="A29" s="122" t="s">
        <v>23</v>
      </c>
      <c r="B29" s="4"/>
      <c r="C29" s="67"/>
      <c r="D29" s="12"/>
      <c r="E29" s="12">
        <f t="shared" si="3"/>
        <v>0</v>
      </c>
      <c r="F29" s="12"/>
      <c r="G29" s="12">
        <f t="shared" si="11"/>
        <v>0</v>
      </c>
      <c r="H29" s="12"/>
      <c r="I29" s="12">
        <f t="shared" si="12"/>
        <v>0</v>
      </c>
      <c r="J29" s="32">
        <f t="shared" si="6"/>
        <v>0</v>
      </c>
      <c r="K29" s="118"/>
      <c r="L29" s="67"/>
      <c r="M29" s="12"/>
      <c r="N29" s="12">
        <f t="shared" si="4"/>
        <v>0</v>
      </c>
      <c r="O29" s="12">
        <v>0</v>
      </c>
      <c r="P29" s="12">
        <f t="shared" si="13"/>
        <v>0</v>
      </c>
      <c r="Q29" s="12"/>
      <c r="R29" s="12">
        <f t="shared" si="14"/>
        <v>0</v>
      </c>
      <c r="S29" s="32">
        <f t="shared" si="15"/>
        <v>0</v>
      </c>
      <c r="T29" s="122" t="s">
        <v>23</v>
      </c>
      <c r="U29" s="126"/>
      <c r="V29" s="67">
        <f t="shared" si="0"/>
        <v>0</v>
      </c>
      <c r="W29" s="11">
        <f t="shared" si="0"/>
        <v>0</v>
      </c>
      <c r="X29" s="12">
        <f t="shared" si="5"/>
        <v>0</v>
      </c>
      <c r="Y29" s="11">
        <f t="shared" si="1"/>
        <v>0</v>
      </c>
      <c r="Z29" s="12">
        <f t="shared" si="16"/>
        <v>0</v>
      </c>
      <c r="AA29" s="11">
        <f t="shared" si="2"/>
        <v>0</v>
      </c>
      <c r="AB29" s="12">
        <f t="shared" si="17"/>
        <v>0</v>
      </c>
      <c r="AC29" s="32">
        <f t="shared" si="18"/>
        <v>0</v>
      </c>
      <c r="AD29" s="118"/>
      <c r="AE29" s="72"/>
      <c r="AI29" s="73"/>
      <c r="AJ29" s="134" t="s">
        <v>23</v>
      </c>
      <c r="AK29" s="123"/>
      <c r="AL29" s="92"/>
      <c r="AM29" s="85"/>
      <c r="AN29" s="85"/>
      <c r="AO29" s="18"/>
      <c r="AP29" s="28"/>
      <c r="AQ29" s="25"/>
      <c r="AR29" s="25"/>
      <c r="AS29" s="39"/>
      <c r="AT29" s="18"/>
      <c r="AU29" s="18"/>
      <c r="AV29" s="92"/>
      <c r="AW29" s="85"/>
      <c r="AX29" s="85"/>
      <c r="AY29" s="18"/>
      <c r="AZ29" s="28"/>
      <c r="BA29" s="134" t="s">
        <v>23</v>
      </c>
      <c r="BB29" s="123"/>
      <c r="BC29" s="142"/>
      <c r="BD29" s="86"/>
      <c r="BE29" s="145"/>
      <c r="BF29" s="149"/>
      <c r="BG29" s="89"/>
      <c r="BH29" s="86"/>
      <c r="BI29" s="243"/>
      <c r="BJ29" s="185"/>
      <c r="BK29" s="277"/>
      <c r="BL29" s="278"/>
      <c r="BM29" s="134" t="s">
        <v>23</v>
      </c>
      <c r="BN29" s="123"/>
      <c r="BO29" s="142"/>
      <c r="BP29" s="234"/>
      <c r="BQ29" s="142"/>
      <c r="BR29" s="233"/>
      <c r="BS29" s="356"/>
      <c r="BT29" s="378"/>
      <c r="BU29" s="378"/>
      <c r="BV29" s="378"/>
      <c r="BW29" s="378"/>
      <c r="BX29" s="378"/>
      <c r="BY29" s="358"/>
      <c r="BZ29" s="134" t="s">
        <v>23</v>
      </c>
      <c r="CA29" s="123"/>
      <c r="CB29" s="387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9"/>
      <c r="CQ29" s="390"/>
    </row>
    <row r="30" spans="1:95" ht="13.5" customHeight="1" thickBot="1">
      <c r="A30" s="122" t="s">
        <v>24</v>
      </c>
      <c r="B30" s="4"/>
      <c r="C30" s="67"/>
      <c r="D30" s="12"/>
      <c r="E30" s="12">
        <f t="shared" si="3"/>
        <v>0</v>
      </c>
      <c r="F30" s="12"/>
      <c r="G30" s="12">
        <f t="shared" si="11"/>
        <v>0</v>
      </c>
      <c r="H30" s="12"/>
      <c r="I30" s="12">
        <f t="shared" si="12"/>
        <v>0</v>
      </c>
      <c r="J30" s="32">
        <f t="shared" si="6"/>
        <v>0</v>
      </c>
      <c r="K30" s="118"/>
      <c r="L30" s="67"/>
      <c r="M30" s="12"/>
      <c r="N30" s="12">
        <f t="shared" si="4"/>
        <v>0</v>
      </c>
      <c r="O30" s="12">
        <v>0</v>
      </c>
      <c r="P30" s="12">
        <f t="shared" si="13"/>
        <v>0</v>
      </c>
      <c r="Q30" s="12"/>
      <c r="R30" s="12">
        <f t="shared" si="14"/>
        <v>0</v>
      </c>
      <c r="S30" s="32">
        <f t="shared" si="15"/>
        <v>0</v>
      </c>
      <c r="T30" s="122" t="s">
        <v>24</v>
      </c>
      <c r="U30" s="126"/>
      <c r="V30" s="67">
        <f t="shared" si="0"/>
        <v>0</v>
      </c>
      <c r="W30" s="11">
        <f t="shared" si="0"/>
        <v>0</v>
      </c>
      <c r="X30" s="12">
        <f t="shared" si="5"/>
        <v>0</v>
      </c>
      <c r="Y30" s="11">
        <f t="shared" si="1"/>
        <v>0</v>
      </c>
      <c r="Z30" s="12">
        <f t="shared" si="16"/>
        <v>0</v>
      </c>
      <c r="AA30" s="11">
        <f t="shared" si="2"/>
        <v>0</v>
      </c>
      <c r="AB30" s="12">
        <f t="shared" si="17"/>
        <v>0</v>
      </c>
      <c r="AC30" s="32">
        <f t="shared" si="18"/>
        <v>0</v>
      </c>
      <c r="AD30" s="118"/>
      <c r="AE30" s="72"/>
      <c r="AI30" s="73"/>
      <c r="AJ30" s="134" t="s">
        <v>24</v>
      </c>
      <c r="AK30" s="123"/>
      <c r="AL30" s="92"/>
      <c r="AM30" s="85"/>
      <c r="AN30" s="85"/>
      <c r="AO30" s="18"/>
      <c r="AP30" s="28"/>
      <c r="AQ30" s="25"/>
      <c r="AR30" s="25"/>
      <c r="AS30" s="40"/>
      <c r="AT30" s="18"/>
      <c r="AU30" s="18"/>
      <c r="AV30" s="92"/>
      <c r="AW30" s="85"/>
      <c r="AX30" s="85"/>
      <c r="AY30" s="18"/>
      <c r="AZ30" s="28"/>
      <c r="BA30" s="134" t="s">
        <v>24</v>
      </c>
      <c r="BB30" s="123"/>
      <c r="BC30" s="142"/>
      <c r="BD30" s="86"/>
      <c r="BE30" s="145"/>
      <c r="BF30" s="149"/>
      <c r="BG30" s="89"/>
      <c r="BH30" s="86"/>
      <c r="BI30" s="243"/>
      <c r="BJ30" s="185"/>
      <c r="BK30" s="277"/>
      <c r="BL30" s="278"/>
      <c r="BM30" s="134" t="s">
        <v>24</v>
      </c>
      <c r="BN30" s="123"/>
      <c r="BO30" s="142"/>
      <c r="BP30" s="234"/>
      <c r="BQ30" s="142"/>
      <c r="BR30" s="233"/>
      <c r="BS30" s="356"/>
      <c r="BT30" s="378"/>
      <c r="BU30" s="378"/>
      <c r="BV30" s="378"/>
      <c r="BW30" s="378"/>
      <c r="BX30" s="378"/>
      <c r="BY30" s="358"/>
      <c r="BZ30" s="134" t="s">
        <v>24</v>
      </c>
      <c r="CA30" s="123"/>
      <c r="CB30" s="387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9"/>
      <c r="CQ30" s="390"/>
    </row>
    <row r="31" spans="1:95" ht="13.5" customHeight="1" thickBot="1">
      <c r="A31" s="122" t="s">
        <v>78</v>
      </c>
      <c r="B31" s="61"/>
      <c r="C31" s="67">
        <v>97</v>
      </c>
      <c r="D31" s="12">
        <v>4393</v>
      </c>
      <c r="E31" s="12">
        <f t="shared" si="3"/>
        <v>4490</v>
      </c>
      <c r="F31" s="12">
        <v>182</v>
      </c>
      <c r="G31" s="12">
        <f t="shared" si="11"/>
        <v>4575</v>
      </c>
      <c r="H31" s="12">
        <v>1</v>
      </c>
      <c r="I31" s="12">
        <f t="shared" si="12"/>
        <v>98</v>
      </c>
      <c r="J31" s="32">
        <f t="shared" si="6"/>
        <v>4673</v>
      </c>
      <c r="K31" s="118"/>
      <c r="L31" s="67">
        <v>98</v>
      </c>
      <c r="M31" s="12">
        <v>4393</v>
      </c>
      <c r="N31" s="12">
        <f t="shared" si="4"/>
        <v>4491</v>
      </c>
      <c r="O31" s="12">
        <v>0</v>
      </c>
      <c r="P31" s="12">
        <f t="shared" si="13"/>
        <v>4393</v>
      </c>
      <c r="Q31" s="12">
        <v>0</v>
      </c>
      <c r="R31" s="12">
        <f t="shared" si="14"/>
        <v>98</v>
      </c>
      <c r="S31" s="32">
        <f t="shared" si="15"/>
        <v>4491</v>
      </c>
      <c r="T31" s="122" t="s">
        <v>78</v>
      </c>
      <c r="U31" s="127"/>
      <c r="V31" s="67">
        <f t="shared" si="0"/>
        <v>1</v>
      </c>
      <c r="W31" s="11">
        <f t="shared" si="0"/>
        <v>0</v>
      </c>
      <c r="X31" s="12">
        <f t="shared" si="5"/>
        <v>1</v>
      </c>
      <c r="Y31" s="11">
        <f t="shared" si="1"/>
        <v>-182</v>
      </c>
      <c r="Z31" s="12">
        <f t="shared" si="16"/>
        <v>-182</v>
      </c>
      <c r="AA31" s="11">
        <f t="shared" si="2"/>
        <v>-1</v>
      </c>
      <c r="AB31" s="12">
        <f t="shared" si="17"/>
        <v>0</v>
      </c>
      <c r="AC31" s="32">
        <f t="shared" si="18"/>
        <v>-182</v>
      </c>
      <c r="AD31" s="118"/>
      <c r="AE31" s="72"/>
      <c r="AI31" s="73"/>
      <c r="AJ31" s="122" t="s">
        <v>78</v>
      </c>
      <c r="AK31" s="61"/>
      <c r="AL31" s="92">
        <v>28.8</v>
      </c>
      <c r="AM31" s="85">
        <v>26.9</v>
      </c>
      <c r="AN31" s="85">
        <v>27</v>
      </c>
      <c r="AO31" s="18">
        <v>0.9</v>
      </c>
      <c r="AP31" s="28">
        <v>0</v>
      </c>
      <c r="AQ31" s="39">
        <v>7.1</v>
      </c>
      <c r="AR31" s="46">
        <v>10.2</v>
      </c>
      <c r="AS31" s="43">
        <v>27</v>
      </c>
      <c r="AT31" s="51">
        <v>0.9</v>
      </c>
      <c r="AU31" s="60">
        <v>0</v>
      </c>
      <c r="AV31" s="92"/>
      <c r="AW31" s="85"/>
      <c r="AX31" s="85">
        <f>AS31-AN31</f>
        <v>0</v>
      </c>
      <c r="AY31" s="18">
        <f>AT31-AO31</f>
        <v>0</v>
      </c>
      <c r="AZ31" s="28">
        <f>AU31-AP31</f>
        <v>0</v>
      </c>
      <c r="BA31" s="122" t="s">
        <v>78</v>
      </c>
      <c r="BB31" s="61"/>
      <c r="BC31" s="142">
        <v>394</v>
      </c>
      <c r="BD31" s="86">
        <v>304</v>
      </c>
      <c r="BE31" s="145">
        <f t="shared" si="8"/>
        <v>-90</v>
      </c>
      <c r="BF31" s="149"/>
      <c r="BG31" s="153">
        <f>BD31</f>
        <v>304</v>
      </c>
      <c r="BH31" s="156">
        <f>BG31-BD31</f>
        <v>0</v>
      </c>
      <c r="BI31" s="244">
        <v>0</v>
      </c>
      <c r="BJ31" s="185"/>
      <c r="BK31" s="277"/>
      <c r="BL31" s="278"/>
      <c r="BM31" s="122" t="s">
        <v>78</v>
      </c>
      <c r="BN31" s="61"/>
      <c r="BO31" s="142"/>
      <c r="BP31" s="234"/>
      <c r="BQ31" s="142">
        <v>144</v>
      </c>
      <c r="BR31" s="233">
        <f>((BQ31*AS31)/AT31)/365</f>
        <v>11.835616438356164</v>
      </c>
      <c r="BS31" s="356"/>
      <c r="BT31" s="378"/>
      <c r="BU31" s="378"/>
      <c r="BV31" s="378"/>
      <c r="BW31" s="378"/>
      <c r="BX31" s="378"/>
      <c r="BY31" s="358"/>
      <c r="BZ31" s="122" t="s">
        <v>78</v>
      </c>
      <c r="CA31" s="61"/>
      <c r="CB31" s="387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9"/>
      <c r="CQ31" s="390"/>
    </row>
    <row r="32" spans="1:95" ht="12.75" customHeight="1">
      <c r="A32" s="122" t="s">
        <v>25</v>
      </c>
      <c r="B32" s="4"/>
      <c r="C32" s="67"/>
      <c r="D32" s="12"/>
      <c r="E32" s="12">
        <f t="shared" si="3"/>
        <v>0</v>
      </c>
      <c r="F32" s="12"/>
      <c r="G32" s="12">
        <f t="shared" si="11"/>
        <v>0</v>
      </c>
      <c r="H32" s="12"/>
      <c r="I32" s="12">
        <f t="shared" si="12"/>
        <v>0</v>
      </c>
      <c r="J32" s="32">
        <f t="shared" si="6"/>
        <v>0</v>
      </c>
      <c r="K32" s="118"/>
      <c r="L32" s="67"/>
      <c r="M32" s="12"/>
      <c r="N32" s="12">
        <f t="shared" si="4"/>
        <v>0</v>
      </c>
      <c r="O32" s="12">
        <v>0</v>
      </c>
      <c r="P32" s="12">
        <f t="shared" si="13"/>
        <v>0</v>
      </c>
      <c r="Q32" s="12"/>
      <c r="R32" s="12">
        <f t="shared" si="14"/>
        <v>0</v>
      </c>
      <c r="S32" s="32">
        <f t="shared" si="15"/>
        <v>0</v>
      </c>
      <c r="T32" s="122" t="s">
        <v>25</v>
      </c>
      <c r="U32" s="126"/>
      <c r="V32" s="67">
        <f t="shared" si="0"/>
        <v>0</v>
      </c>
      <c r="W32" s="11">
        <f t="shared" si="0"/>
        <v>0</v>
      </c>
      <c r="X32" s="12">
        <f t="shared" si="5"/>
        <v>0</v>
      </c>
      <c r="Y32" s="11">
        <f t="shared" si="1"/>
        <v>0</v>
      </c>
      <c r="Z32" s="12">
        <f t="shared" si="16"/>
        <v>0</v>
      </c>
      <c r="AA32" s="11">
        <f t="shared" si="2"/>
        <v>0</v>
      </c>
      <c r="AB32" s="12">
        <f t="shared" si="17"/>
        <v>0</v>
      </c>
      <c r="AC32" s="32">
        <f t="shared" si="18"/>
        <v>0</v>
      </c>
      <c r="AD32" s="118"/>
      <c r="AE32" s="72"/>
      <c r="AI32" s="73"/>
      <c r="AJ32" s="134" t="s">
        <v>25</v>
      </c>
      <c r="AK32" s="123"/>
      <c r="AL32" s="89"/>
      <c r="AM32" s="86"/>
      <c r="AN32" s="86"/>
      <c r="AO32" s="18"/>
      <c r="AP32" s="28"/>
      <c r="AQ32" s="11"/>
      <c r="AR32" s="183"/>
      <c r="AS32" s="183"/>
      <c r="AT32" s="183"/>
      <c r="AU32" s="108"/>
      <c r="AV32" s="92"/>
      <c r="AW32" s="85"/>
      <c r="AX32" s="85"/>
      <c r="AY32" s="18"/>
      <c r="AZ32" s="28"/>
      <c r="BA32" s="134" t="s">
        <v>25</v>
      </c>
      <c r="BB32" s="123"/>
      <c r="BC32" s="142">
        <v>10</v>
      </c>
      <c r="BD32" s="86">
        <v>10</v>
      </c>
      <c r="BE32" s="145">
        <f t="shared" si="8"/>
        <v>0</v>
      </c>
      <c r="BF32" s="149"/>
      <c r="BG32" s="153">
        <f>BD32</f>
        <v>10</v>
      </c>
      <c r="BH32" s="156">
        <f>BG32-BD32</f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142"/>
      <c r="BP32" s="234"/>
      <c r="BQ32" s="142"/>
      <c r="BR32" s="233"/>
      <c r="BS32" s="356"/>
      <c r="BT32" s="378"/>
      <c r="BU32" s="378"/>
      <c r="BV32" s="378"/>
      <c r="BW32" s="378"/>
      <c r="BX32" s="378"/>
      <c r="BY32" s="358"/>
      <c r="BZ32" s="134" t="s">
        <v>25</v>
      </c>
      <c r="CA32" s="123"/>
      <c r="CB32" s="387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9"/>
      <c r="CQ32" s="390"/>
    </row>
    <row r="33" spans="1:95" ht="12.75" customHeight="1">
      <c r="A33" s="122" t="s">
        <v>26</v>
      </c>
      <c r="B33" s="4"/>
      <c r="C33" s="67"/>
      <c r="D33" s="12"/>
      <c r="E33" s="12">
        <f t="shared" si="3"/>
        <v>0</v>
      </c>
      <c r="F33" s="12"/>
      <c r="G33" s="12">
        <f t="shared" si="11"/>
        <v>0</v>
      </c>
      <c r="H33" s="12"/>
      <c r="I33" s="12">
        <f t="shared" si="12"/>
        <v>0</v>
      </c>
      <c r="J33" s="32">
        <f t="shared" si="6"/>
        <v>0</v>
      </c>
      <c r="K33" s="118"/>
      <c r="L33" s="67"/>
      <c r="M33" s="12"/>
      <c r="N33" s="12">
        <f t="shared" si="4"/>
        <v>0</v>
      </c>
      <c r="O33" s="12">
        <v>0</v>
      </c>
      <c r="P33" s="12">
        <f t="shared" si="13"/>
        <v>0</v>
      </c>
      <c r="Q33" s="12"/>
      <c r="R33" s="12">
        <f t="shared" si="14"/>
        <v>0</v>
      </c>
      <c r="S33" s="32">
        <f t="shared" si="15"/>
        <v>0</v>
      </c>
      <c r="T33" s="122" t="s">
        <v>26</v>
      </c>
      <c r="U33" s="126"/>
      <c r="V33" s="67">
        <f t="shared" si="0"/>
        <v>0</v>
      </c>
      <c r="W33" s="11">
        <f t="shared" si="0"/>
        <v>0</v>
      </c>
      <c r="X33" s="12">
        <f t="shared" si="5"/>
        <v>0</v>
      </c>
      <c r="Y33" s="11">
        <f t="shared" si="1"/>
        <v>0</v>
      </c>
      <c r="Z33" s="12">
        <f t="shared" si="16"/>
        <v>0</v>
      </c>
      <c r="AA33" s="11">
        <f t="shared" si="2"/>
        <v>0</v>
      </c>
      <c r="AB33" s="12">
        <f t="shared" si="17"/>
        <v>0</v>
      </c>
      <c r="AC33" s="32">
        <f t="shared" si="18"/>
        <v>0</v>
      </c>
      <c r="AD33" s="118"/>
      <c r="AE33" s="72"/>
      <c r="AI33" s="73"/>
      <c r="AJ33" s="134" t="s">
        <v>26</v>
      </c>
      <c r="AK33" s="123"/>
      <c r="AL33" s="89"/>
      <c r="AM33" s="86"/>
      <c r="AN33" s="86"/>
      <c r="AO33" s="18"/>
      <c r="AP33" s="28"/>
      <c r="AQ33" s="11"/>
      <c r="AR33" s="12"/>
      <c r="AS33" s="12"/>
      <c r="AT33" s="12"/>
      <c r="AU33" s="108"/>
      <c r="AV33" s="92"/>
      <c r="AW33" s="85"/>
      <c r="AX33" s="85"/>
      <c r="AY33" s="18"/>
      <c r="AZ33" s="28"/>
      <c r="BA33" s="134" t="s">
        <v>26</v>
      </c>
      <c r="BB33" s="123"/>
      <c r="BC33" s="142">
        <v>16</v>
      </c>
      <c r="BD33" s="86">
        <v>17</v>
      </c>
      <c r="BE33" s="145">
        <f t="shared" si="8"/>
        <v>1</v>
      </c>
      <c r="BF33" s="149"/>
      <c r="BG33" s="153">
        <f>BD33</f>
        <v>17</v>
      </c>
      <c r="BH33" s="156">
        <f>BG33-BD33</f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142"/>
      <c r="BP33" s="234"/>
      <c r="BQ33" s="142"/>
      <c r="BR33" s="233"/>
      <c r="BS33" s="356"/>
      <c r="BT33" s="378"/>
      <c r="BU33" s="378"/>
      <c r="BV33" s="378"/>
      <c r="BW33" s="378"/>
      <c r="BX33" s="378"/>
      <c r="BY33" s="358"/>
      <c r="BZ33" s="134" t="s">
        <v>26</v>
      </c>
      <c r="CA33" s="123"/>
      <c r="CB33" s="387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9"/>
      <c r="CQ33" s="390"/>
    </row>
    <row r="34" spans="1:95" ht="12.75" customHeight="1">
      <c r="A34" s="122" t="s">
        <v>64</v>
      </c>
      <c r="B34" s="4"/>
      <c r="C34" s="67"/>
      <c r="D34" s="12"/>
      <c r="E34" s="12">
        <f t="shared" si="3"/>
        <v>0</v>
      </c>
      <c r="F34" s="12"/>
      <c r="G34" s="12">
        <f t="shared" si="11"/>
        <v>0</v>
      </c>
      <c r="H34" s="12"/>
      <c r="I34" s="12">
        <f t="shared" si="12"/>
        <v>0</v>
      </c>
      <c r="J34" s="32">
        <f t="shared" si="6"/>
        <v>0</v>
      </c>
      <c r="K34" s="118"/>
      <c r="L34" s="67"/>
      <c r="M34" s="12"/>
      <c r="N34" s="12">
        <f t="shared" si="4"/>
        <v>0</v>
      </c>
      <c r="O34" s="12">
        <v>0</v>
      </c>
      <c r="P34" s="12">
        <f t="shared" si="13"/>
        <v>0</v>
      </c>
      <c r="Q34" s="12"/>
      <c r="R34" s="12">
        <f t="shared" si="14"/>
        <v>0</v>
      </c>
      <c r="S34" s="32">
        <f t="shared" si="15"/>
        <v>0</v>
      </c>
      <c r="T34" s="122" t="s">
        <v>64</v>
      </c>
      <c r="U34" s="126"/>
      <c r="V34" s="67">
        <f t="shared" si="0"/>
        <v>0</v>
      </c>
      <c r="W34" s="11">
        <f t="shared" si="0"/>
        <v>0</v>
      </c>
      <c r="X34" s="12">
        <f t="shared" si="5"/>
        <v>0</v>
      </c>
      <c r="Y34" s="11">
        <f t="shared" si="1"/>
        <v>0</v>
      </c>
      <c r="Z34" s="12">
        <f t="shared" si="16"/>
        <v>0</v>
      </c>
      <c r="AA34" s="11">
        <f t="shared" si="2"/>
        <v>0</v>
      </c>
      <c r="AB34" s="12">
        <f t="shared" si="17"/>
        <v>0</v>
      </c>
      <c r="AC34" s="32">
        <f t="shared" si="18"/>
        <v>0</v>
      </c>
      <c r="AD34" s="118"/>
      <c r="AE34" s="72"/>
      <c r="AI34" s="73"/>
      <c r="AJ34" s="134" t="s">
        <v>64</v>
      </c>
      <c r="AK34" s="123"/>
      <c r="AL34" s="89"/>
      <c r="AM34" s="86"/>
      <c r="AN34" s="86"/>
      <c r="AO34" s="18"/>
      <c r="AP34" s="28"/>
      <c r="AQ34" s="11"/>
      <c r="AR34" s="12"/>
      <c r="AS34" s="12"/>
      <c r="AT34" s="12"/>
      <c r="AU34" s="108"/>
      <c r="AV34" s="92"/>
      <c r="AW34" s="85"/>
      <c r="AX34" s="85"/>
      <c r="AY34" s="18"/>
      <c r="AZ34" s="28"/>
      <c r="BA34" s="134" t="s">
        <v>64</v>
      </c>
      <c r="BB34" s="123"/>
      <c r="BC34" s="142">
        <v>0</v>
      </c>
      <c r="BD34" s="86">
        <v>14</v>
      </c>
      <c r="BE34" s="145">
        <f t="shared" si="8"/>
        <v>14</v>
      </c>
      <c r="BF34" s="149"/>
      <c r="BG34" s="153">
        <f>BD34</f>
        <v>14</v>
      </c>
      <c r="BH34" s="156">
        <f>BG34-BD34</f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142"/>
      <c r="BP34" s="234"/>
      <c r="BQ34" s="142"/>
      <c r="BR34" s="233"/>
      <c r="BS34" s="356"/>
      <c r="BT34" s="378"/>
      <c r="BU34" s="378"/>
      <c r="BV34" s="378"/>
      <c r="BW34" s="378"/>
      <c r="BX34" s="378"/>
      <c r="BY34" s="358"/>
      <c r="BZ34" s="134" t="s">
        <v>64</v>
      </c>
      <c r="CA34" s="123"/>
      <c r="CB34" s="387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9"/>
      <c r="CQ34" s="390"/>
    </row>
    <row r="35" spans="1:95" ht="12.75" customHeight="1">
      <c r="A35" s="122" t="s">
        <v>65</v>
      </c>
      <c r="B35" s="4"/>
      <c r="C35" s="68"/>
      <c r="D35" s="14"/>
      <c r="E35" s="14">
        <f t="shared" si="3"/>
        <v>0</v>
      </c>
      <c r="F35" s="14"/>
      <c r="G35" s="14">
        <f t="shared" si="11"/>
        <v>0</v>
      </c>
      <c r="H35" s="14"/>
      <c r="I35" s="14">
        <f t="shared" si="12"/>
        <v>0</v>
      </c>
      <c r="J35" s="33">
        <f t="shared" si="6"/>
        <v>0</v>
      </c>
      <c r="K35" s="118"/>
      <c r="L35" s="68"/>
      <c r="M35" s="14"/>
      <c r="N35" s="14">
        <f t="shared" si="4"/>
        <v>0</v>
      </c>
      <c r="O35" s="12">
        <v>0</v>
      </c>
      <c r="P35" s="14">
        <f t="shared" si="13"/>
        <v>0</v>
      </c>
      <c r="Q35" s="14"/>
      <c r="R35" s="14">
        <f t="shared" si="14"/>
        <v>0</v>
      </c>
      <c r="S35" s="33">
        <f t="shared" si="15"/>
        <v>0</v>
      </c>
      <c r="T35" s="122" t="s">
        <v>65</v>
      </c>
      <c r="U35" s="126"/>
      <c r="V35" s="68">
        <f t="shared" si="0"/>
        <v>0</v>
      </c>
      <c r="W35" s="13">
        <f t="shared" si="0"/>
        <v>0</v>
      </c>
      <c r="X35" s="14">
        <f t="shared" si="5"/>
        <v>0</v>
      </c>
      <c r="Y35" s="13">
        <f t="shared" si="1"/>
        <v>0</v>
      </c>
      <c r="Z35" s="14">
        <f t="shared" si="16"/>
        <v>0</v>
      </c>
      <c r="AA35" s="13">
        <f t="shared" si="2"/>
        <v>0</v>
      </c>
      <c r="AB35" s="14">
        <f t="shared" si="17"/>
        <v>0</v>
      </c>
      <c r="AC35" s="33">
        <f t="shared" si="18"/>
        <v>0</v>
      </c>
      <c r="AD35" s="118"/>
      <c r="AE35" s="72"/>
      <c r="AI35" s="73"/>
      <c r="AJ35" s="134" t="s">
        <v>65</v>
      </c>
      <c r="AK35" s="123"/>
      <c r="AL35" s="90"/>
      <c r="AM35" s="87"/>
      <c r="AN35" s="87"/>
      <c r="AO35" s="19"/>
      <c r="AP35" s="29"/>
      <c r="AQ35" s="13"/>
      <c r="AR35" s="14"/>
      <c r="AS35" s="14"/>
      <c r="AT35" s="14"/>
      <c r="AU35" s="109"/>
      <c r="AV35" s="92"/>
      <c r="AW35" s="85"/>
      <c r="AX35" s="85"/>
      <c r="AY35" s="18"/>
      <c r="AZ35" s="28"/>
      <c r="BA35" s="134" t="s">
        <v>65</v>
      </c>
      <c r="BB35" s="123"/>
      <c r="BC35" s="142"/>
      <c r="BD35" s="87"/>
      <c r="BE35" s="146"/>
      <c r="BF35" s="149"/>
      <c r="BG35" s="155"/>
      <c r="BH35" s="14"/>
      <c r="BI35" s="146"/>
      <c r="BJ35" s="185"/>
      <c r="BK35" s="277"/>
      <c r="BL35" s="278"/>
      <c r="BM35" s="134" t="s">
        <v>65</v>
      </c>
      <c r="BN35" s="123"/>
      <c r="BO35" s="142"/>
      <c r="BP35" s="234"/>
      <c r="BQ35" s="142"/>
      <c r="BR35" s="233"/>
      <c r="BS35" s="356"/>
      <c r="BT35" s="378"/>
      <c r="BU35" s="378"/>
      <c r="BV35" s="378"/>
      <c r="BW35" s="378"/>
      <c r="BX35" s="378"/>
      <c r="BY35" s="358"/>
      <c r="BZ35" s="134" t="s">
        <v>65</v>
      </c>
      <c r="CA35" s="123"/>
      <c r="CB35" s="387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9"/>
      <c r="CQ35" s="390"/>
    </row>
    <row r="36" spans="1:95" ht="12.75" customHeight="1">
      <c r="A36" s="130" t="s">
        <v>27</v>
      </c>
      <c r="B36" s="4"/>
      <c r="C36" s="69"/>
      <c r="D36" s="16"/>
      <c r="E36" s="16">
        <f t="shared" si="3"/>
        <v>0</v>
      </c>
      <c r="F36" s="16"/>
      <c r="G36" s="16">
        <f t="shared" si="11"/>
        <v>0</v>
      </c>
      <c r="H36" s="16"/>
      <c r="I36" s="16">
        <f t="shared" si="12"/>
        <v>0</v>
      </c>
      <c r="J36" s="34">
        <f t="shared" si="6"/>
        <v>0</v>
      </c>
      <c r="K36" s="118"/>
      <c r="L36" s="69"/>
      <c r="M36" s="16"/>
      <c r="N36" s="16">
        <f t="shared" si="4"/>
        <v>0</v>
      </c>
      <c r="O36" s="12">
        <v>0</v>
      </c>
      <c r="P36" s="16">
        <f t="shared" si="13"/>
        <v>0</v>
      </c>
      <c r="Q36" s="16"/>
      <c r="R36" s="16">
        <f t="shared" si="14"/>
        <v>0</v>
      </c>
      <c r="S36" s="34">
        <f t="shared" si="15"/>
        <v>0</v>
      </c>
      <c r="T36" s="130" t="s">
        <v>27</v>
      </c>
      <c r="U36" s="126"/>
      <c r="V36" s="69">
        <f t="shared" si="0"/>
        <v>0</v>
      </c>
      <c r="W36" s="15">
        <f t="shared" si="0"/>
        <v>0</v>
      </c>
      <c r="X36" s="16">
        <f t="shared" si="5"/>
        <v>0</v>
      </c>
      <c r="Y36" s="15">
        <f t="shared" si="1"/>
        <v>0</v>
      </c>
      <c r="Z36" s="16">
        <f t="shared" si="16"/>
        <v>0</v>
      </c>
      <c r="AA36" s="15">
        <f t="shared" si="2"/>
        <v>0</v>
      </c>
      <c r="AB36" s="16">
        <f t="shared" si="17"/>
        <v>0</v>
      </c>
      <c r="AC36" s="34">
        <f t="shared" si="18"/>
        <v>0</v>
      </c>
      <c r="AD36" s="118"/>
      <c r="AE36" s="72"/>
      <c r="AI36" s="73"/>
      <c r="AJ36" s="135" t="s">
        <v>27</v>
      </c>
      <c r="AK36" s="123"/>
      <c r="AL36" s="91"/>
      <c r="AM36" s="88"/>
      <c r="AN36" s="88"/>
      <c r="AO36" s="20"/>
      <c r="AP36" s="30"/>
      <c r="AQ36" s="15"/>
      <c r="AR36" s="16"/>
      <c r="AS36" s="16"/>
      <c r="AT36" s="16"/>
      <c r="AU36" s="110"/>
      <c r="AV36" s="92"/>
      <c r="AW36" s="85"/>
      <c r="AX36" s="85"/>
      <c r="AY36" s="18"/>
      <c r="AZ36" s="28"/>
      <c r="BA36" s="135" t="s">
        <v>27</v>
      </c>
      <c r="BB36" s="123"/>
      <c r="BC36" s="143"/>
      <c r="BD36" s="88"/>
      <c r="BE36" s="184"/>
      <c r="BF36" s="185"/>
      <c r="BG36" s="186"/>
      <c r="BH36" s="187"/>
      <c r="BI36" s="184"/>
      <c r="BJ36" s="185"/>
      <c r="BK36" s="277"/>
      <c r="BL36" s="278"/>
      <c r="BM36" s="135" t="s">
        <v>27</v>
      </c>
      <c r="BN36" s="123"/>
      <c r="BO36" s="235"/>
      <c r="BP36" s="236"/>
      <c r="BQ36" s="235"/>
      <c r="BR36" s="237"/>
      <c r="BS36" s="356"/>
      <c r="BT36" s="378"/>
      <c r="BU36" s="378"/>
      <c r="BV36" s="378"/>
      <c r="BW36" s="378"/>
      <c r="BX36" s="378"/>
      <c r="BY36" s="358"/>
      <c r="BZ36" s="135" t="s">
        <v>27</v>
      </c>
      <c r="CA36" s="123"/>
      <c r="CB36" s="387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9"/>
      <c r="CQ36" s="390"/>
    </row>
    <row r="37" spans="1:95" s="5" customFormat="1" ht="13.5" thickBot="1">
      <c r="A37" s="131" t="s">
        <v>47</v>
      </c>
      <c r="C37" s="70">
        <f>SUM(C8:C36)</f>
        <v>13791</v>
      </c>
      <c r="D37" s="36">
        <f aca="true" t="shared" si="22" ref="D37:J37">SUM(D8:D36)</f>
        <v>33791</v>
      </c>
      <c r="E37" s="36">
        <f t="shared" si="22"/>
        <v>47582</v>
      </c>
      <c r="F37" s="36">
        <f t="shared" si="22"/>
        <v>7165</v>
      </c>
      <c r="G37" s="36">
        <f t="shared" si="22"/>
        <v>40956</v>
      </c>
      <c r="H37" s="36">
        <f t="shared" si="22"/>
        <v>16980</v>
      </c>
      <c r="I37" s="36">
        <f t="shared" si="22"/>
        <v>30771</v>
      </c>
      <c r="J37" s="35">
        <f t="shared" si="22"/>
        <v>71727</v>
      </c>
      <c r="K37" s="118"/>
      <c r="L37" s="70">
        <f aca="true" t="shared" si="23" ref="L37:S37">SUM(L8:L36)</f>
        <v>9610.74</v>
      </c>
      <c r="M37" s="36">
        <f t="shared" si="23"/>
        <v>33791</v>
      </c>
      <c r="N37" s="36">
        <f t="shared" si="23"/>
        <v>43401.740000000005</v>
      </c>
      <c r="O37" s="36">
        <f t="shared" si="23"/>
        <v>0</v>
      </c>
      <c r="P37" s="36">
        <f t="shared" si="23"/>
        <v>33791</v>
      </c>
      <c r="Q37" s="36">
        <f t="shared" si="23"/>
        <v>21160.26</v>
      </c>
      <c r="R37" s="36">
        <f t="shared" si="23"/>
        <v>30771</v>
      </c>
      <c r="S37" s="35">
        <f t="shared" si="23"/>
        <v>64562</v>
      </c>
      <c r="T37" s="131" t="s">
        <v>47</v>
      </c>
      <c r="U37" s="128"/>
      <c r="V37" s="70">
        <f aca="true" t="shared" si="24" ref="V37:AC37">SUM(V8:V36)</f>
        <v>-4180.26</v>
      </c>
      <c r="W37" s="36">
        <f t="shared" si="24"/>
        <v>0</v>
      </c>
      <c r="X37" s="36">
        <f t="shared" si="24"/>
        <v>-4180.26</v>
      </c>
      <c r="Y37" s="36">
        <f t="shared" si="24"/>
        <v>-7165</v>
      </c>
      <c r="Z37" s="36">
        <f t="shared" si="24"/>
        <v>-7165</v>
      </c>
      <c r="AA37" s="36">
        <f t="shared" si="24"/>
        <v>4180.26</v>
      </c>
      <c r="AB37" s="36">
        <f t="shared" si="24"/>
        <v>0</v>
      </c>
      <c r="AC37" s="35">
        <f t="shared" si="24"/>
        <v>-7165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112" t="s">
        <v>92</v>
      </c>
      <c r="AM37" s="102" t="s">
        <v>92</v>
      </c>
      <c r="AN37" s="102" t="s">
        <v>92</v>
      </c>
      <c r="AO37" s="102" t="s">
        <v>92</v>
      </c>
      <c r="AP37" s="252">
        <f>H37/I37</f>
        <v>0.5518182704494492</v>
      </c>
      <c r="AQ37" s="102" t="s">
        <v>92</v>
      </c>
      <c r="AR37" s="102" t="s">
        <v>92</v>
      </c>
      <c r="AS37" s="102" t="s">
        <v>92</v>
      </c>
      <c r="AT37" s="102" t="s">
        <v>92</v>
      </c>
      <c r="AU37" s="253">
        <f>Q37/R37</f>
        <v>0.6876689090377303</v>
      </c>
      <c r="AV37" s="112" t="s">
        <v>92</v>
      </c>
      <c r="AW37" s="102" t="s">
        <v>92</v>
      </c>
      <c r="AX37" s="102" t="s">
        <v>92</v>
      </c>
      <c r="AY37" s="102" t="s">
        <v>92</v>
      </c>
      <c r="AZ37" s="113" t="s">
        <v>92</v>
      </c>
      <c r="BA37" s="136" t="s">
        <v>47</v>
      </c>
      <c r="BB37" s="124"/>
      <c r="BC37" s="144">
        <f>SUM(BC8:BC36)</f>
        <v>1285</v>
      </c>
      <c r="BD37" s="83">
        <f>SUM(BD8:BD36)</f>
        <v>1243</v>
      </c>
      <c r="BE37" s="152">
        <f>SUM(BE8:BE36)</f>
        <v>-42</v>
      </c>
      <c r="BF37" s="150"/>
      <c r="BG37" s="144">
        <f>SUM(BG8:BG36)</f>
        <v>1058.2622824798834</v>
      </c>
      <c r="BH37" s="83">
        <f>SUM(BH8:BH36)</f>
        <v>-184.73771752011666</v>
      </c>
      <c r="BI37" s="148">
        <f>SUM(BI8:BI36)</f>
        <v>-181.73771752011663</v>
      </c>
      <c r="BJ37" s="248"/>
      <c r="BK37" s="279"/>
      <c r="BL37" s="280"/>
      <c r="BM37" s="136" t="s">
        <v>47</v>
      </c>
      <c r="BN37" s="124"/>
      <c r="BO37" s="144">
        <f>SUM(BO8:BO36)</f>
        <v>458</v>
      </c>
      <c r="BP37" s="83">
        <f>SUM(BP8:BP36)</f>
        <v>8.770612995588627</v>
      </c>
      <c r="BQ37" s="144">
        <f>SUM(BQ8:BQ36)</f>
        <v>683</v>
      </c>
      <c r="BR37" s="152">
        <f>SUM(BR8:BR36)</f>
        <v>20.491279867716983</v>
      </c>
      <c r="BS37" s="359"/>
      <c r="BT37" s="360"/>
      <c r="BU37" s="360"/>
      <c r="BV37" s="360"/>
      <c r="BW37" s="360"/>
      <c r="BX37" s="360"/>
      <c r="BY37" s="361"/>
      <c r="BZ37" s="136" t="s">
        <v>47</v>
      </c>
      <c r="CA37" s="124"/>
      <c r="CB37" s="391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3"/>
    </row>
    <row r="38" spans="11:62" ht="12.75">
      <c r="K38" s="21"/>
      <c r="AD38" s="21"/>
      <c r="BJ38" s="21"/>
    </row>
    <row r="39" spans="11:62" ht="12.75">
      <c r="K39" s="21"/>
      <c r="AD39" s="21"/>
      <c r="BJ39" s="21"/>
    </row>
    <row r="40" spans="11:62" ht="12.75">
      <c r="K40" s="21"/>
      <c r="BJ40" s="21"/>
    </row>
    <row r="41" spans="11:62" ht="12.75">
      <c r="K41" s="21"/>
      <c r="BJ41" s="21"/>
    </row>
    <row r="42" spans="11:62" ht="12.75">
      <c r="K42" s="21"/>
      <c r="BJ42" s="21"/>
    </row>
    <row r="43" spans="11:62" ht="12.75">
      <c r="K43" s="21"/>
      <c r="BJ43" s="21"/>
    </row>
    <row r="44" ht="12.75">
      <c r="K44" s="21"/>
    </row>
    <row r="45" ht="12.75">
      <c r="K45" s="21"/>
    </row>
    <row r="46" ht="12.75">
      <c r="K46" s="21"/>
    </row>
    <row r="47" ht="12.75">
      <c r="K47" s="21"/>
    </row>
    <row r="48" ht="12.75">
      <c r="K48" s="21"/>
    </row>
    <row r="49" ht="12.75">
      <c r="K49" s="21"/>
    </row>
    <row r="50" ht="12.75">
      <c r="K50" s="21"/>
    </row>
  </sheetData>
  <mergeCells count="50">
    <mergeCell ref="AL4:AP4"/>
    <mergeCell ref="AV5:AZ5"/>
    <mergeCell ref="BC5:BE5"/>
    <mergeCell ref="AQ4:AU4"/>
    <mergeCell ref="AV4:AZ4"/>
    <mergeCell ref="BA4:BA7"/>
    <mergeCell ref="BC4:BE4"/>
    <mergeCell ref="AQ5:AU5"/>
    <mergeCell ref="BA2:BL2"/>
    <mergeCell ref="A2:S2"/>
    <mergeCell ref="T2:AI2"/>
    <mergeCell ref="AJ2:AZ2"/>
    <mergeCell ref="BU4:BY4"/>
    <mergeCell ref="BM2:BY2"/>
    <mergeCell ref="BZ2:CQ2"/>
    <mergeCell ref="A4:A7"/>
    <mergeCell ref="C4:J4"/>
    <mergeCell ref="L4:S4"/>
    <mergeCell ref="T4:T7"/>
    <mergeCell ref="V4:AC4"/>
    <mergeCell ref="AE4:AI7"/>
    <mergeCell ref="AJ4:AJ7"/>
    <mergeCell ref="BG4:BI4"/>
    <mergeCell ref="BZ4:BZ7"/>
    <mergeCell ref="CB4:CQ4"/>
    <mergeCell ref="BS5:BT5"/>
    <mergeCell ref="BU5:BY5"/>
    <mergeCell ref="CB5:CB6"/>
    <mergeCell ref="CC5:CH5"/>
    <mergeCell ref="CI5:CO5"/>
    <mergeCell ref="CP5:CP6"/>
    <mergeCell ref="BS4:BT4"/>
    <mergeCell ref="AE8:AI13"/>
    <mergeCell ref="AE14:AI19"/>
    <mergeCell ref="AE20:AI25"/>
    <mergeCell ref="BK8:BL37"/>
    <mergeCell ref="C5:J5"/>
    <mergeCell ref="L5:S5"/>
    <mergeCell ref="V5:AC5"/>
    <mergeCell ref="AL5:AP5"/>
    <mergeCell ref="BG5:BI5"/>
    <mergeCell ref="BS8:BY37"/>
    <mergeCell ref="CB8:CQ37"/>
    <mergeCell ref="CQ5:CQ6"/>
    <mergeCell ref="BM4:BM7"/>
    <mergeCell ref="BO4:BP4"/>
    <mergeCell ref="BQ4:BR4"/>
    <mergeCell ref="BO5:BP5"/>
    <mergeCell ref="BQ5:BR5"/>
    <mergeCell ref="BK4:BL7"/>
  </mergeCells>
  <printOptions horizontalCentered="1"/>
  <pageMargins left="0" right="0" top="0.3937007874015748" bottom="0.3937007874015748" header="0.11811023622047245" footer="0.11811023622047245"/>
  <pageSetup orientation="landscape" paperSize="9" r:id="rId3"/>
  <headerFooter alignWithMargins="0">
    <oddHeader>&amp;C&amp;D&amp;R&amp;"Arial,Bold"APPENDIX F3</oddHeader>
    <oddFooter>&amp;C&amp;8&amp;P  of  &amp;N&amp;R&amp;8&amp;A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sheetData>
    <row r="1" spans="1:14" ht="12.75">
      <c r="A1" s="254" t="s">
        <v>190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3"/>
    </row>
    <row r="2" spans="1:14" ht="12.75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12.75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</row>
    <row r="4" spans="1:14" ht="12.75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6"/>
    </row>
    <row r="5" spans="1:14" ht="12.75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6"/>
    </row>
    <row r="6" spans="1:14" ht="12.75">
      <c r="A6" s="414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6"/>
    </row>
    <row r="7" spans="1:14" ht="12.75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</row>
    <row r="8" spans="1:14" ht="12.7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</row>
    <row r="10" spans="1:14" ht="12.75">
      <c r="A10" s="414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/>
    </row>
    <row r="11" spans="1:14" ht="12.75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12.75">
      <c r="A12" s="414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/>
    </row>
    <row r="13" spans="1:14" ht="12.75">
      <c r="A13" s="414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6"/>
    </row>
    <row r="14" spans="1:14" ht="12.75">
      <c r="A14" s="414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</row>
    <row r="15" spans="1:14" ht="12.75">
      <c r="A15" s="414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/>
    </row>
    <row r="16" spans="1:14" ht="12.7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6"/>
    </row>
    <row r="17" spans="1:14" ht="12.7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</row>
    <row r="18" spans="1:14" ht="12.75">
      <c r="A18" s="414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/>
    </row>
    <row r="19" spans="1:14" ht="12.7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6"/>
    </row>
    <row r="20" spans="1:14" ht="12.75">
      <c r="A20" s="414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6"/>
    </row>
    <row r="21" spans="1:14" ht="12.75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</row>
    <row r="22" spans="1:14" ht="12.75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6"/>
    </row>
    <row r="23" spans="1:14" ht="12.75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</row>
    <row r="24" spans="1:14" ht="12.7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6"/>
    </row>
    <row r="25" spans="1:14" ht="12.75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/>
    </row>
    <row r="26" spans="1:14" ht="12.75">
      <c r="A26" s="414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6"/>
    </row>
    <row r="27" spans="1:14" ht="12.75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/>
    </row>
    <row r="28" spans="1:14" ht="12.75">
      <c r="A28" s="414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6"/>
    </row>
    <row r="29" spans="1:14" ht="12.75">
      <c r="A29" s="414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</row>
    <row r="30" spans="1:14" ht="12.75">
      <c r="A30" s="414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6"/>
    </row>
    <row r="31" spans="1:14" ht="12.75">
      <c r="A31" s="414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6"/>
    </row>
    <row r="32" spans="1:14" ht="12.75">
      <c r="A32" s="414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6"/>
    </row>
    <row r="33" spans="1:14" ht="12.75">
      <c r="A33" s="414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6"/>
    </row>
    <row r="34" spans="1:14" ht="13.5" thickBot="1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9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G1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Q50"/>
  <sheetViews>
    <sheetView tabSelected="1" workbookViewId="0" topLeftCell="CF1">
      <selection activeCell="CR14" sqref="CR14"/>
    </sheetView>
  </sheetViews>
  <sheetFormatPr defaultColWidth="9.140625" defaultRowHeight="12.75"/>
  <cols>
    <col min="1" max="1" width="19.140625" style="3" customWidth="1"/>
    <col min="2" max="2" width="0.85546875" style="3" customWidth="1"/>
    <col min="3" max="10" width="7.7109375" style="3" customWidth="1"/>
    <col min="11" max="11" width="0.85546875" style="3" customWidth="1"/>
    <col min="12" max="12" width="7.7109375" style="21" customWidth="1"/>
    <col min="13" max="19" width="7.7109375" style="3" customWidth="1"/>
    <col min="20" max="20" width="20.140625" style="3" bestFit="1" customWidth="1"/>
    <col min="21" max="21" width="0.85546875" style="3" customWidth="1"/>
    <col min="22" max="29" width="7.7109375" style="3" customWidth="1"/>
    <col min="30" max="30" width="0.85546875" style="3" customWidth="1"/>
    <col min="31" max="35" width="9.140625" style="3" customWidth="1"/>
    <col min="36" max="36" width="20.140625" style="3" bestFit="1" customWidth="1"/>
    <col min="37" max="37" width="0.85546875" style="3" customWidth="1"/>
    <col min="38" max="42" width="7.7109375" style="3" customWidth="1"/>
    <col min="43" max="43" width="7.7109375" style="21" customWidth="1"/>
    <col min="44" max="47" width="7.7109375" style="3" customWidth="1"/>
    <col min="48" max="52" width="9.140625" style="3" customWidth="1"/>
    <col min="53" max="53" width="20.140625" style="3" bestFit="1" customWidth="1"/>
    <col min="54" max="54" width="0.85546875" style="3" customWidth="1"/>
    <col min="55" max="57" width="12.7109375" style="3" customWidth="1"/>
    <col min="58" max="58" width="0.85546875" style="3" customWidth="1"/>
    <col min="59" max="59" width="15.7109375" style="21" customWidth="1"/>
    <col min="60" max="61" width="15.7109375" style="3" customWidth="1"/>
    <col min="62" max="62" width="0.85546875" style="3" customWidth="1"/>
    <col min="63" max="64" width="15.7109375" style="3" customWidth="1"/>
    <col min="65" max="65" width="20.140625" style="3" bestFit="1" customWidth="1"/>
    <col min="66" max="66" width="0.85546875" style="3" customWidth="1"/>
    <col min="67" max="70" width="10.7109375" style="3" customWidth="1"/>
    <col min="71" max="71" width="10.7109375" style="21" customWidth="1"/>
    <col min="72" max="77" width="10.7109375" style="3" customWidth="1"/>
    <col min="78" max="78" width="19.140625" style="3" customWidth="1"/>
    <col min="79" max="79" width="0.85546875" style="3" customWidth="1"/>
    <col min="80" max="80" width="8.7109375" style="3" customWidth="1"/>
    <col min="81" max="83" width="7.57421875" style="3" customWidth="1"/>
    <col min="84" max="84" width="7.57421875" style="21" customWidth="1"/>
    <col min="85" max="94" width="7.57421875" style="3" customWidth="1"/>
    <col min="95" max="16384" width="9.140625" style="3" customWidth="1"/>
  </cols>
  <sheetData>
    <row r="1" spans="1:95" ht="12.75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R1" s="2"/>
      <c r="S1" s="7" t="s">
        <v>0</v>
      </c>
      <c r="T1" s="1" t="s">
        <v>1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" t="s">
        <v>0</v>
      </c>
      <c r="AJ1" s="1" t="s">
        <v>1</v>
      </c>
      <c r="AK1" s="1"/>
      <c r="AL1" s="2"/>
      <c r="AM1" s="2"/>
      <c r="AN1" s="2"/>
      <c r="AO1" s="2"/>
      <c r="AP1" s="2"/>
      <c r="AQ1" s="77"/>
      <c r="AR1" s="2"/>
      <c r="AS1" s="2"/>
      <c r="AT1" s="2"/>
      <c r="AU1" s="2"/>
      <c r="AV1" s="2"/>
      <c r="AW1" s="2"/>
      <c r="AX1" s="2"/>
      <c r="AY1" s="2"/>
      <c r="AZ1" s="7" t="s">
        <v>0</v>
      </c>
      <c r="BA1" s="1" t="s">
        <v>1</v>
      </c>
      <c r="BB1" s="1"/>
      <c r="BC1" s="2"/>
      <c r="BD1" s="2"/>
      <c r="BE1" s="2"/>
      <c r="BF1" s="2"/>
      <c r="BG1" s="77"/>
      <c r="BH1" s="2"/>
      <c r="BI1" s="2"/>
      <c r="BJ1" s="2"/>
      <c r="BK1" s="2"/>
      <c r="BL1" s="2"/>
      <c r="BM1" s="1" t="s">
        <v>1</v>
      </c>
      <c r="BN1" s="1"/>
      <c r="BO1" s="2"/>
      <c r="BP1" s="2"/>
      <c r="BQ1" s="2"/>
      <c r="BR1" s="2"/>
      <c r="BS1" s="77"/>
      <c r="BT1" s="2"/>
      <c r="BU1" s="2"/>
      <c r="BV1" s="2"/>
      <c r="BW1" s="2"/>
      <c r="BX1" s="2"/>
      <c r="BY1" s="7" t="s">
        <v>0</v>
      </c>
      <c r="BZ1" s="1" t="s">
        <v>1</v>
      </c>
      <c r="CA1" s="1"/>
      <c r="CB1" s="2"/>
      <c r="CC1" s="2"/>
      <c r="CD1" s="2"/>
      <c r="CE1" s="2"/>
      <c r="CF1" s="77"/>
      <c r="CG1" s="2"/>
      <c r="CH1" s="2"/>
      <c r="CI1" s="2"/>
      <c r="CJ1" s="2"/>
      <c r="CK1" s="2"/>
      <c r="CL1" s="2"/>
      <c r="CM1" s="2"/>
      <c r="CN1" s="2"/>
      <c r="CO1" s="2"/>
      <c r="CP1" s="2"/>
      <c r="CQ1" s="7" t="s">
        <v>0</v>
      </c>
    </row>
    <row r="2" spans="1:95" ht="24.75" customHeight="1">
      <c r="A2" s="375" t="s">
        <v>174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 t="s">
        <v>174</v>
      </c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51" t="s">
        <v>174</v>
      </c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 t="s">
        <v>174</v>
      </c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 t="s">
        <v>174</v>
      </c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 t="s">
        <v>174</v>
      </c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</row>
    <row r="3" spans="1:79" ht="13.5" thickBot="1">
      <c r="A3" s="5"/>
      <c r="B3" s="5"/>
      <c r="T3" s="5"/>
      <c r="U3" s="5"/>
      <c r="AJ3" s="5"/>
      <c r="AK3" s="5"/>
      <c r="BA3" s="5"/>
      <c r="BB3" s="5"/>
      <c r="BM3" s="5"/>
      <c r="BN3" s="5"/>
      <c r="BZ3" s="5"/>
      <c r="CA3" s="5"/>
    </row>
    <row r="4" spans="1:95" s="4" customFormat="1" ht="19.5" customHeight="1" thickBot="1">
      <c r="A4" s="316" t="s">
        <v>171</v>
      </c>
      <c r="B4" s="120"/>
      <c r="C4" s="319" t="s">
        <v>61</v>
      </c>
      <c r="D4" s="352"/>
      <c r="E4" s="352"/>
      <c r="F4" s="352"/>
      <c r="G4" s="352"/>
      <c r="H4" s="352"/>
      <c r="I4" s="352"/>
      <c r="J4" s="320"/>
      <c r="K4" s="22"/>
      <c r="L4" s="321" t="s">
        <v>62</v>
      </c>
      <c r="M4" s="353"/>
      <c r="N4" s="353"/>
      <c r="O4" s="353"/>
      <c r="P4" s="353"/>
      <c r="Q4" s="353"/>
      <c r="R4" s="353"/>
      <c r="S4" s="322"/>
      <c r="T4" s="316" t="s">
        <v>171</v>
      </c>
      <c r="U4" s="125"/>
      <c r="V4" s="350" t="s">
        <v>63</v>
      </c>
      <c r="W4" s="345"/>
      <c r="X4" s="345"/>
      <c r="Y4" s="345"/>
      <c r="Z4" s="345"/>
      <c r="AA4" s="345"/>
      <c r="AB4" s="345"/>
      <c r="AC4" s="346"/>
      <c r="AD4" s="22"/>
      <c r="AE4" s="263" t="s">
        <v>172</v>
      </c>
      <c r="AF4" s="354"/>
      <c r="AG4" s="354"/>
      <c r="AH4" s="354"/>
      <c r="AI4" s="355"/>
      <c r="AJ4" s="316" t="s">
        <v>171</v>
      </c>
      <c r="AK4" s="120"/>
      <c r="AL4" s="269" t="s">
        <v>72</v>
      </c>
      <c r="AM4" s="270"/>
      <c r="AN4" s="270"/>
      <c r="AO4" s="270"/>
      <c r="AP4" s="271"/>
      <c r="AQ4" s="319" t="s">
        <v>89</v>
      </c>
      <c r="AR4" s="352"/>
      <c r="AS4" s="352"/>
      <c r="AT4" s="352"/>
      <c r="AU4" s="320"/>
      <c r="AV4" s="321" t="s">
        <v>90</v>
      </c>
      <c r="AW4" s="353"/>
      <c r="AX4" s="353"/>
      <c r="AY4" s="353"/>
      <c r="AZ4" s="322"/>
      <c r="BA4" s="316" t="s">
        <v>171</v>
      </c>
      <c r="BB4" s="120"/>
      <c r="BC4" s="350" t="s">
        <v>99</v>
      </c>
      <c r="BD4" s="345"/>
      <c r="BE4" s="346"/>
      <c r="BF4" s="22"/>
      <c r="BG4" s="269" t="s">
        <v>104</v>
      </c>
      <c r="BH4" s="270"/>
      <c r="BI4" s="271"/>
      <c r="BJ4" s="22"/>
      <c r="BK4" s="263" t="s">
        <v>176</v>
      </c>
      <c r="BL4" s="264"/>
      <c r="BM4" s="316" t="s">
        <v>171</v>
      </c>
      <c r="BN4" s="120"/>
      <c r="BO4" s="319" t="s">
        <v>117</v>
      </c>
      <c r="BP4" s="320"/>
      <c r="BQ4" s="321" t="s">
        <v>118</v>
      </c>
      <c r="BR4" s="322"/>
      <c r="BS4" s="345" t="s">
        <v>119</v>
      </c>
      <c r="BT4" s="346"/>
      <c r="BU4" s="347" t="s">
        <v>142</v>
      </c>
      <c r="BV4" s="348"/>
      <c r="BW4" s="348"/>
      <c r="BX4" s="348"/>
      <c r="BY4" s="349"/>
      <c r="BZ4" s="316" t="s">
        <v>171</v>
      </c>
      <c r="CA4" s="120"/>
      <c r="CB4" s="327" t="s">
        <v>144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9"/>
    </row>
    <row r="5" spans="1:95" s="6" customFormat="1" ht="15.75" customHeight="1" thickBot="1">
      <c r="A5" s="317"/>
      <c r="B5" s="119"/>
      <c r="C5" s="293" t="s">
        <v>74</v>
      </c>
      <c r="D5" s="294"/>
      <c r="E5" s="294"/>
      <c r="F5" s="294"/>
      <c r="G5" s="294"/>
      <c r="H5" s="294"/>
      <c r="I5" s="294"/>
      <c r="J5" s="295"/>
      <c r="K5" s="23"/>
      <c r="L5" s="296" t="s">
        <v>76</v>
      </c>
      <c r="M5" s="297"/>
      <c r="N5" s="297"/>
      <c r="O5" s="297"/>
      <c r="P5" s="297"/>
      <c r="Q5" s="297"/>
      <c r="R5" s="297"/>
      <c r="S5" s="298"/>
      <c r="T5" s="317"/>
      <c r="U5" s="71"/>
      <c r="V5" s="299" t="s">
        <v>168</v>
      </c>
      <c r="W5" s="300"/>
      <c r="X5" s="300"/>
      <c r="Y5" s="300"/>
      <c r="Z5" s="300"/>
      <c r="AA5" s="300"/>
      <c r="AB5" s="300"/>
      <c r="AC5" s="301"/>
      <c r="AD5" s="23"/>
      <c r="AE5" s="356"/>
      <c r="AF5" s="357"/>
      <c r="AG5" s="357"/>
      <c r="AH5" s="357"/>
      <c r="AI5" s="358"/>
      <c r="AJ5" s="317"/>
      <c r="AK5" s="121"/>
      <c r="AL5" s="272" t="s">
        <v>80</v>
      </c>
      <c r="AM5" s="273"/>
      <c r="AN5" s="273"/>
      <c r="AO5" s="273"/>
      <c r="AP5" s="274"/>
      <c r="AQ5" s="293" t="s">
        <v>81</v>
      </c>
      <c r="AR5" s="294"/>
      <c r="AS5" s="294"/>
      <c r="AT5" s="294"/>
      <c r="AU5" s="295"/>
      <c r="AV5" s="296" t="s">
        <v>91</v>
      </c>
      <c r="AW5" s="297"/>
      <c r="AX5" s="297"/>
      <c r="AY5" s="297"/>
      <c r="AZ5" s="298"/>
      <c r="BA5" s="317"/>
      <c r="BB5" s="121"/>
      <c r="BC5" s="299" t="s">
        <v>103</v>
      </c>
      <c r="BD5" s="300"/>
      <c r="BE5" s="301"/>
      <c r="BF5" s="23"/>
      <c r="BG5" s="272" t="s">
        <v>111</v>
      </c>
      <c r="BH5" s="273"/>
      <c r="BI5" s="274"/>
      <c r="BJ5" s="23"/>
      <c r="BK5" s="265"/>
      <c r="BL5" s="266"/>
      <c r="BM5" s="317"/>
      <c r="BN5" s="121"/>
      <c r="BO5" s="323" t="s">
        <v>125</v>
      </c>
      <c r="BP5" s="324"/>
      <c r="BQ5" s="325" t="s">
        <v>127</v>
      </c>
      <c r="BR5" s="326"/>
      <c r="BS5" s="330" t="s">
        <v>126</v>
      </c>
      <c r="BT5" s="331"/>
      <c r="BU5" s="332" t="s">
        <v>120</v>
      </c>
      <c r="BV5" s="333"/>
      <c r="BW5" s="333"/>
      <c r="BX5" s="333"/>
      <c r="BY5" s="334"/>
      <c r="BZ5" s="317"/>
      <c r="CA5" s="121"/>
      <c r="CB5" s="394" t="s">
        <v>145</v>
      </c>
      <c r="CC5" s="396" t="s">
        <v>154</v>
      </c>
      <c r="CD5" s="397"/>
      <c r="CE5" s="397"/>
      <c r="CF5" s="397"/>
      <c r="CG5" s="397"/>
      <c r="CH5" s="398"/>
      <c r="CI5" s="399" t="s">
        <v>153</v>
      </c>
      <c r="CJ5" s="400"/>
      <c r="CK5" s="400"/>
      <c r="CL5" s="400"/>
      <c r="CM5" s="400"/>
      <c r="CN5" s="400"/>
      <c r="CO5" s="401"/>
      <c r="CP5" s="402" t="s">
        <v>156</v>
      </c>
      <c r="CQ5" s="404" t="s">
        <v>155</v>
      </c>
    </row>
    <row r="6" spans="1:95" s="6" customFormat="1" ht="24.75" customHeight="1">
      <c r="A6" s="317"/>
      <c r="B6" s="119"/>
      <c r="C6" s="64" t="s">
        <v>36</v>
      </c>
      <c r="D6" s="65" t="s">
        <v>37</v>
      </c>
      <c r="E6" s="65" t="s">
        <v>75</v>
      </c>
      <c r="F6" s="65" t="s">
        <v>77</v>
      </c>
      <c r="G6" s="65" t="s">
        <v>66</v>
      </c>
      <c r="H6" s="65" t="s">
        <v>68</v>
      </c>
      <c r="I6" s="158" t="s">
        <v>67</v>
      </c>
      <c r="J6" s="159" t="s">
        <v>70</v>
      </c>
      <c r="K6" s="8"/>
      <c r="L6" s="64" t="s">
        <v>36</v>
      </c>
      <c r="M6" s="65" t="s">
        <v>37</v>
      </c>
      <c r="N6" s="65" t="s">
        <v>75</v>
      </c>
      <c r="O6" s="65" t="s">
        <v>77</v>
      </c>
      <c r="P6" s="65" t="s">
        <v>66</v>
      </c>
      <c r="Q6" s="65" t="s">
        <v>68</v>
      </c>
      <c r="R6" s="158" t="s">
        <v>67</v>
      </c>
      <c r="S6" s="159" t="s">
        <v>70</v>
      </c>
      <c r="T6" s="317"/>
      <c r="U6" s="71"/>
      <c r="V6" s="64" t="s">
        <v>36</v>
      </c>
      <c r="W6" s="65" t="s">
        <v>37</v>
      </c>
      <c r="X6" s="65" t="s">
        <v>75</v>
      </c>
      <c r="Y6" s="65" t="s">
        <v>77</v>
      </c>
      <c r="Z6" s="65" t="s">
        <v>66</v>
      </c>
      <c r="AA6" s="65" t="s">
        <v>68</v>
      </c>
      <c r="AB6" s="158" t="s">
        <v>67</v>
      </c>
      <c r="AC6" s="159" t="s">
        <v>70</v>
      </c>
      <c r="AD6" s="8"/>
      <c r="AE6" s="356"/>
      <c r="AF6" s="357"/>
      <c r="AG6" s="357"/>
      <c r="AH6" s="357"/>
      <c r="AI6" s="358"/>
      <c r="AJ6" s="317"/>
      <c r="AK6" s="121"/>
      <c r="AL6" s="64" t="s">
        <v>35</v>
      </c>
      <c r="AM6" s="65" t="s">
        <v>38</v>
      </c>
      <c r="AN6" s="65" t="s">
        <v>69</v>
      </c>
      <c r="AO6" s="50" t="s">
        <v>39</v>
      </c>
      <c r="AP6" s="159" t="s">
        <v>71</v>
      </c>
      <c r="AQ6" s="158" t="s">
        <v>35</v>
      </c>
      <c r="AR6" s="65" t="s">
        <v>38</v>
      </c>
      <c r="AS6" s="65" t="s">
        <v>69</v>
      </c>
      <c r="AT6" s="65" t="s">
        <v>141</v>
      </c>
      <c r="AU6" s="160" t="s">
        <v>71</v>
      </c>
      <c r="AV6" s="64" t="s">
        <v>35</v>
      </c>
      <c r="AW6" s="65" t="s">
        <v>38</v>
      </c>
      <c r="AX6" s="65" t="s">
        <v>69</v>
      </c>
      <c r="AY6" s="50" t="s">
        <v>39</v>
      </c>
      <c r="AZ6" s="159" t="s">
        <v>71</v>
      </c>
      <c r="BA6" s="317"/>
      <c r="BB6" s="121"/>
      <c r="BC6" s="64" t="s">
        <v>100</v>
      </c>
      <c r="BD6" s="65" t="s">
        <v>102</v>
      </c>
      <c r="BE6" s="159" t="s">
        <v>101</v>
      </c>
      <c r="BF6" s="59"/>
      <c r="BG6" s="64" t="s">
        <v>114</v>
      </c>
      <c r="BH6" s="65" t="s">
        <v>116</v>
      </c>
      <c r="BI6" s="159" t="s">
        <v>115</v>
      </c>
      <c r="BJ6" s="8"/>
      <c r="BK6" s="265"/>
      <c r="BL6" s="266"/>
      <c r="BM6" s="317"/>
      <c r="BN6" s="121"/>
      <c r="BO6" s="161" t="s">
        <v>128</v>
      </c>
      <c r="BP6" s="162" t="s">
        <v>140</v>
      </c>
      <c r="BQ6" s="161" t="s">
        <v>128</v>
      </c>
      <c r="BR6" s="241" t="s">
        <v>140</v>
      </c>
      <c r="BS6" s="162" t="s">
        <v>128</v>
      </c>
      <c r="BT6" s="162" t="s">
        <v>140</v>
      </c>
      <c r="BU6" s="64" t="s">
        <v>121</v>
      </c>
      <c r="BV6" s="65" t="s">
        <v>122</v>
      </c>
      <c r="BW6" s="65" t="s">
        <v>123</v>
      </c>
      <c r="BX6" s="50" t="s">
        <v>124</v>
      </c>
      <c r="BY6" s="159" t="s">
        <v>73</v>
      </c>
      <c r="BZ6" s="317"/>
      <c r="CA6" s="121"/>
      <c r="CB6" s="395"/>
      <c r="CC6" s="173" t="s">
        <v>148</v>
      </c>
      <c r="CD6" s="174" t="s">
        <v>121</v>
      </c>
      <c r="CE6" s="174" t="s">
        <v>147</v>
      </c>
      <c r="CF6" s="174" t="s">
        <v>123</v>
      </c>
      <c r="CG6" s="174" t="s">
        <v>124</v>
      </c>
      <c r="CH6" s="175" t="s">
        <v>149</v>
      </c>
      <c r="CI6" s="180" t="s">
        <v>125</v>
      </c>
      <c r="CJ6" s="181" t="s">
        <v>150</v>
      </c>
      <c r="CK6" s="181" t="s">
        <v>151</v>
      </c>
      <c r="CL6" s="181" t="s">
        <v>121</v>
      </c>
      <c r="CM6" s="181" t="s">
        <v>123</v>
      </c>
      <c r="CN6" s="181" t="s">
        <v>124</v>
      </c>
      <c r="CO6" s="182" t="s">
        <v>152</v>
      </c>
      <c r="CP6" s="403"/>
      <c r="CQ6" s="405"/>
    </row>
    <row r="7" spans="1:95" s="6" customFormat="1" ht="15.75" customHeight="1" thickBot="1">
      <c r="A7" s="318"/>
      <c r="B7" s="119"/>
      <c r="C7" s="81" t="s">
        <v>28</v>
      </c>
      <c r="D7" s="79" t="s">
        <v>29</v>
      </c>
      <c r="E7" s="78" t="s">
        <v>30</v>
      </c>
      <c r="F7" s="79" t="s">
        <v>31</v>
      </c>
      <c r="G7" s="78" t="s">
        <v>32</v>
      </c>
      <c r="H7" s="79" t="s">
        <v>33</v>
      </c>
      <c r="I7" s="78" t="s">
        <v>34</v>
      </c>
      <c r="J7" s="80" t="s">
        <v>40</v>
      </c>
      <c r="K7" s="117"/>
      <c r="L7" s="81" t="s">
        <v>41</v>
      </c>
      <c r="M7" s="78" t="s">
        <v>42</v>
      </c>
      <c r="N7" s="78" t="s">
        <v>43</v>
      </c>
      <c r="O7" s="78" t="s">
        <v>44</v>
      </c>
      <c r="P7" s="78" t="s">
        <v>45</v>
      </c>
      <c r="Q7" s="78" t="s">
        <v>46</v>
      </c>
      <c r="R7" s="78" t="s">
        <v>48</v>
      </c>
      <c r="S7" s="82" t="s">
        <v>49</v>
      </c>
      <c r="T7" s="318"/>
      <c r="U7" s="71"/>
      <c r="V7" s="81" t="s">
        <v>50</v>
      </c>
      <c r="W7" s="79" t="s">
        <v>51</v>
      </c>
      <c r="X7" s="78" t="s">
        <v>52</v>
      </c>
      <c r="Y7" s="79" t="s">
        <v>53</v>
      </c>
      <c r="Z7" s="78" t="s">
        <v>54</v>
      </c>
      <c r="AA7" s="79" t="s">
        <v>55</v>
      </c>
      <c r="AB7" s="78" t="s">
        <v>56</v>
      </c>
      <c r="AC7" s="80" t="s">
        <v>57</v>
      </c>
      <c r="AD7" s="117"/>
      <c r="AE7" s="359"/>
      <c r="AF7" s="360"/>
      <c r="AG7" s="360"/>
      <c r="AH7" s="360"/>
      <c r="AI7" s="361"/>
      <c r="AJ7" s="318"/>
      <c r="AK7" s="121"/>
      <c r="AL7" s="81" t="s">
        <v>58</v>
      </c>
      <c r="AM7" s="78" t="s">
        <v>59</v>
      </c>
      <c r="AN7" s="78" t="s">
        <v>60</v>
      </c>
      <c r="AO7" s="78" t="s">
        <v>82</v>
      </c>
      <c r="AP7" s="82" t="s">
        <v>83</v>
      </c>
      <c r="AQ7" s="78" t="s">
        <v>84</v>
      </c>
      <c r="AR7" s="78" t="s">
        <v>85</v>
      </c>
      <c r="AS7" s="78" t="s">
        <v>86</v>
      </c>
      <c r="AT7" s="78" t="s">
        <v>87</v>
      </c>
      <c r="AU7" s="151" t="s">
        <v>88</v>
      </c>
      <c r="AV7" s="81" t="s">
        <v>93</v>
      </c>
      <c r="AW7" s="78" t="s">
        <v>94</v>
      </c>
      <c r="AX7" s="78" t="s">
        <v>95</v>
      </c>
      <c r="AY7" s="78" t="s">
        <v>96</v>
      </c>
      <c r="AZ7" s="82" t="s">
        <v>97</v>
      </c>
      <c r="BA7" s="318"/>
      <c r="BB7" s="121"/>
      <c r="BC7" s="81" t="s">
        <v>105</v>
      </c>
      <c r="BD7" s="78" t="s">
        <v>106</v>
      </c>
      <c r="BE7" s="82" t="s">
        <v>107</v>
      </c>
      <c r="BF7" s="116"/>
      <c r="BG7" s="81" t="s">
        <v>108</v>
      </c>
      <c r="BH7" s="78" t="s">
        <v>109</v>
      </c>
      <c r="BI7" s="80" t="s">
        <v>110</v>
      </c>
      <c r="BJ7" s="117"/>
      <c r="BK7" s="267"/>
      <c r="BL7" s="268"/>
      <c r="BM7" s="318"/>
      <c r="BN7" s="121"/>
      <c r="BO7" s="81" t="s">
        <v>112</v>
      </c>
      <c r="BP7" s="78" t="s">
        <v>113</v>
      </c>
      <c r="BQ7" s="81" t="s">
        <v>129</v>
      </c>
      <c r="BR7" s="82" t="s">
        <v>130</v>
      </c>
      <c r="BS7" s="78" t="s">
        <v>131</v>
      </c>
      <c r="BT7" s="78" t="s">
        <v>132</v>
      </c>
      <c r="BU7" s="81" t="s">
        <v>133</v>
      </c>
      <c r="BV7" s="79" t="s">
        <v>134</v>
      </c>
      <c r="BW7" s="79" t="s">
        <v>135</v>
      </c>
      <c r="BX7" s="79" t="s">
        <v>136</v>
      </c>
      <c r="BY7" s="80" t="s">
        <v>137</v>
      </c>
      <c r="BZ7" s="318"/>
      <c r="CA7" s="121"/>
      <c r="CB7" s="171" t="s">
        <v>138</v>
      </c>
      <c r="CC7" s="176" t="s">
        <v>139</v>
      </c>
      <c r="CD7" s="176" t="s">
        <v>167</v>
      </c>
      <c r="CE7" s="176" t="s">
        <v>143</v>
      </c>
      <c r="CF7" s="176" t="s">
        <v>146</v>
      </c>
      <c r="CG7" s="176" t="s">
        <v>157</v>
      </c>
      <c r="CH7" s="227" t="s">
        <v>158</v>
      </c>
      <c r="CI7" s="177" t="s">
        <v>159</v>
      </c>
      <c r="CJ7" s="178" t="s">
        <v>173</v>
      </c>
      <c r="CK7" s="178" t="s">
        <v>160</v>
      </c>
      <c r="CL7" s="178" t="s">
        <v>161</v>
      </c>
      <c r="CM7" s="178" t="s">
        <v>162</v>
      </c>
      <c r="CN7" s="178" t="s">
        <v>163</v>
      </c>
      <c r="CO7" s="179" t="s">
        <v>164</v>
      </c>
      <c r="CP7" s="164" t="s">
        <v>165</v>
      </c>
      <c r="CQ7" s="172" t="s">
        <v>166</v>
      </c>
    </row>
    <row r="8" spans="1:95" ht="12.75" customHeight="1">
      <c r="A8" s="129" t="s">
        <v>2</v>
      </c>
      <c r="B8" s="4"/>
      <c r="C8" s="66">
        <f>'APP G2 SCHEDULE'!C8+'APP G3 SCHEDULE'!C8</f>
        <v>8827</v>
      </c>
      <c r="D8" s="10">
        <f>'APP G2 SCHEDULE'!D8+'APP G3 SCHEDULE'!D8</f>
        <v>15296</v>
      </c>
      <c r="E8" s="10">
        <f>C8+D8</f>
        <v>24123</v>
      </c>
      <c r="F8" s="10">
        <f>'APP G2 SCHEDULE'!F8+'APP G3 SCHEDULE'!F8</f>
        <v>3554</v>
      </c>
      <c r="G8" s="10">
        <f>D8+F8</f>
        <v>18850</v>
      </c>
      <c r="H8" s="10">
        <f>'APP G2 SCHEDULE'!H8+'APP G3 SCHEDULE'!H8</f>
        <v>12667</v>
      </c>
      <c r="I8" s="10">
        <f>C8+H8</f>
        <v>21494</v>
      </c>
      <c r="J8" s="31">
        <f>G8+I8</f>
        <v>40344</v>
      </c>
      <c r="K8" s="118"/>
      <c r="L8" s="66">
        <f>'APP G2 SCHEDULE'!L8+'APP G3 SCHEDULE'!L8</f>
        <v>6783.780000000001</v>
      </c>
      <c r="M8" s="10">
        <f>'APP G2 SCHEDULE'!M8+'APP G3 SCHEDULE'!M8</f>
        <v>15296</v>
      </c>
      <c r="N8" s="10">
        <f>L8+M8</f>
        <v>22079.78</v>
      </c>
      <c r="O8" s="10">
        <v>0</v>
      </c>
      <c r="P8" s="10">
        <f>M8+O8</f>
        <v>15296</v>
      </c>
      <c r="Q8" s="10">
        <f>'APP G2 SCHEDULE'!Q8+'APP G3 SCHEDULE'!Q8</f>
        <v>14710.22</v>
      </c>
      <c r="R8" s="10">
        <f>L8+Q8</f>
        <v>21494</v>
      </c>
      <c r="S8" s="31">
        <f>P8+R8</f>
        <v>36790</v>
      </c>
      <c r="T8" s="132" t="s">
        <v>2</v>
      </c>
      <c r="U8" s="126"/>
      <c r="V8" s="66">
        <f aca="true" t="shared" si="0" ref="V8:W36">L8-C8</f>
        <v>-2043.2199999999993</v>
      </c>
      <c r="W8" s="9">
        <f t="shared" si="0"/>
        <v>0</v>
      </c>
      <c r="X8" s="10">
        <f>V8+W8</f>
        <v>-2043.2199999999993</v>
      </c>
      <c r="Y8" s="9">
        <f aca="true" t="shared" si="1" ref="Y8:Y36">O8-F8</f>
        <v>-3554</v>
      </c>
      <c r="Z8" s="10">
        <f>W8+Y8</f>
        <v>-3554</v>
      </c>
      <c r="AA8" s="9">
        <f aca="true" t="shared" si="2" ref="AA8:AA36">Q8-H8</f>
        <v>2043.2199999999993</v>
      </c>
      <c r="AB8" s="10">
        <f>V8+AA8</f>
        <v>0</v>
      </c>
      <c r="AC8" s="31">
        <f>Z8+AB8</f>
        <v>-3554</v>
      </c>
      <c r="AD8" s="118"/>
      <c r="AE8" s="302" t="s">
        <v>186</v>
      </c>
      <c r="AF8" s="303"/>
      <c r="AG8" s="303"/>
      <c r="AH8" s="303"/>
      <c r="AI8" s="304"/>
      <c r="AJ8" s="133" t="s">
        <v>2</v>
      </c>
      <c r="AK8" s="123"/>
      <c r="AL8" s="283" t="s">
        <v>182</v>
      </c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5"/>
      <c r="BA8" s="133" t="s">
        <v>2</v>
      </c>
      <c r="BB8" s="123"/>
      <c r="BC8" s="141">
        <f>'APP G2 SCHEDULE'!BC8+'APP G3 SCHEDULE'!BC8</f>
        <v>457</v>
      </c>
      <c r="BD8" s="98">
        <f>'APP G2 SCHEDULE'!BD8+'APP G3 SCHEDULE'!BD8</f>
        <v>400</v>
      </c>
      <c r="BE8" s="100">
        <f>BD8-BC8</f>
        <v>-57</v>
      </c>
      <c r="BF8" s="149"/>
      <c r="BG8" s="97">
        <f>'APP G2 SCHEDULE'!BG8+'APP G3 SCHEDULE'!BG8</f>
        <v>373.1576290088638</v>
      </c>
      <c r="BH8" s="98">
        <f>BG8-BD8</f>
        <v>-26.842370991136193</v>
      </c>
      <c r="BI8" s="242">
        <f>BG8-BC8</f>
        <v>-83.84237099113619</v>
      </c>
      <c r="BJ8" s="185"/>
      <c r="BK8" s="275" t="s">
        <v>183</v>
      </c>
      <c r="BL8" s="276"/>
      <c r="BM8" s="133" t="s">
        <v>2</v>
      </c>
      <c r="BN8" s="123"/>
      <c r="BO8" s="283" t="s">
        <v>178</v>
      </c>
      <c r="BP8" s="284"/>
      <c r="BQ8" s="284"/>
      <c r="BR8" s="285"/>
      <c r="BS8" s="365" t="s">
        <v>177</v>
      </c>
      <c r="BT8" s="285"/>
      <c r="BU8" s="366" t="s">
        <v>179</v>
      </c>
      <c r="BV8" s="367"/>
      <c r="BW8" s="367"/>
      <c r="BX8" s="367"/>
      <c r="BY8" s="368"/>
      <c r="BZ8" s="133" t="s">
        <v>2</v>
      </c>
      <c r="CA8" s="123"/>
      <c r="CB8" s="220">
        <f>BD8</f>
        <v>400</v>
      </c>
      <c r="CC8" s="189">
        <f>BH8</f>
        <v>-26.842370991136193</v>
      </c>
      <c r="CD8" s="192"/>
      <c r="CE8" s="192"/>
      <c r="CF8" s="193">
        <v>-53</v>
      </c>
      <c r="CG8" s="196"/>
      <c r="CH8" s="201">
        <f>SUM(CC8:CG8)</f>
        <v>-79.84237099113619</v>
      </c>
      <c r="CI8" s="197">
        <f>'APP G2 SCHEDULE'!BP8+'APP G3 SCHEDULE'!BP8</f>
        <v>5.706043513295729</v>
      </c>
      <c r="CJ8" s="193"/>
      <c r="CK8" s="192">
        <f>'APP G2 SCHEDULE'!BR8+'APP G3 SCHEDULE'!BR8</f>
        <v>3.691990330378727</v>
      </c>
      <c r="CL8" s="192"/>
      <c r="CM8" s="193">
        <v>53</v>
      </c>
      <c r="CN8" s="193"/>
      <c r="CO8" s="215">
        <f>SUM(CI8:CN8)</f>
        <v>62.398033843674455</v>
      </c>
      <c r="CP8" s="208">
        <f>CH8+CO8</f>
        <v>-17.444337147461738</v>
      </c>
      <c r="CQ8" s="214">
        <f>CB8+CP8</f>
        <v>382.55566285253826</v>
      </c>
    </row>
    <row r="9" spans="1:95" ht="12.75">
      <c r="A9" s="122" t="s">
        <v>3</v>
      </c>
      <c r="B9" s="4"/>
      <c r="C9" s="67">
        <f>'APP G2 SCHEDULE'!C9+'APP G3 SCHEDULE'!C9</f>
        <v>1050</v>
      </c>
      <c r="D9" s="12">
        <f>'APP G2 SCHEDULE'!D9+'APP G3 SCHEDULE'!D9</f>
        <v>401</v>
      </c>
      <c r="E9" s="12">
        <f aca="true" t="shared" si="3" ref="E9:E36">C9+D9</f>
        <v>1451</v>
      </c>
      <c r="F9" s="12">
        <f>'APP G2 SCHEDULE'!F9+'APP G3 SCHEDULE'!F9</f>
        <v>34</v>
      </c>
      <c r="G9" s="12">
        <f>D9+F9</f>
        <v>435</v>
      </c>
      <c r="H9" s="12">
        <f>'APP G2 SCHEDULE'!H9+'APP G3 SCHEDULE'!H9</f>
        <v>117</v>
      </c>
      <c r="I9" s="12">
        <f>C9+H9</f>
        <v>1167</v>
      </c>
      <c r="J9" s="32">
        <f>G9+I9</f>
        <v>1602</v>
      </c>
      <c r="K9" s="118"/>
      <c r="L9" s="67">
        <f>'APP G2 SCHEDULE'!L9+'APP G3 SCHEDULE'!L9</f>
        <v>805.23</v>
      </c>
      <c r="M9" s="12">
        <f>'APP G2 SCHEDULE'!M9+'APP G3 SCHEDULE'!M9</f>
        <v>401</v>
      </c>
      <c r="N9" s="12">
        <f aca="true" t="shared" si="4" ref="N9:N36">L9+M9</f>
        <v>1206.23</v>
      </c>
      <c r="O9" s="12">
        <v>0</v>
      </c>
      <c r="P9" s="12">
        <f>M9+O9</f>
        <v>401</v>
      </c>
      <c r="Q9" s="12">
        <f>'APP G2 SCHEDULE'!Q9+'APP G3 SCHEDULE'!Q9</f>
        <v>361.77</v>
      </c>
      <c r="R9" s="12">
        <f>L9+Q9</f>
        <v>1167</v>
      </c>
      <c r="S9" s="32">
        <f>P9+R9</f>
        <v>1568</v>
      </c>
      <c r="T9" s="122" t="s">
        <v>3</v>
      </c>
      <c r="U9" s="126"/>
      <c r="V9" s="67">
        <f t="shared" si="0"/>
        <v>-244.76999999999998</v>
      </c>
      <c r="W9" s="11">
        <f t="shared" si="0"/>
        <v>0</v>
      </c>
      <c r="X9" s="12">
        <f aca="true" t="shared" si="5" ref="X9:X36">V9+W9</f>
        <v>-244.76999999999998</v>
      </c>
      <c r="Y9" s="11">
        <f t="shared" si="1"/>
        <v>-34</v>
      </c>
      <c r="Z9" s="12">
        <f>W9+Y9</f>
        <v>-34</v>
      </c>
      <c r="AA9" s="11">
        <f t="shared" si="2"/>
        <v>244.76999999999998</v>
      </c>
      <c r="AB9" s="12">
        <f>V9+AA9</f>
        <v>0</v>
      </c>
      <c r="AC9" s="32">
        <f>Z9+AB9</f>
        <v>-34</v>
      </c>
      <c r="AD9" s="118"/>
      <c r="AE9" s="305"/>
      <c r="AF9" s="306"/>
      <c r="AG9" s="306"/>
      <c r="AH9" s="306"/>
      <c r="AI9" s="307"/>
      <c r="AJ9" s="134" t="s">
        <v>3</v>
      </c>
      <c r="AK9" s="123"/>
      <c r="AL9" s="286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8"/>
      <c r="BA9" s="134" t="s">
        <v>3</v>
      </c>
      <c r="BB9" s="123"/>
      <c r="BC9" s="142">
        <f>'APP G2 SCHEDULE'!BC9+'APP G3 SCHEDULE'!BC9</f>
        <v>51</v>
      </c>
      <c r="BD9" s="86">
        <f>'APP G2 SCHEDULE'!BD9+'APP G3 SCHEDULE'!BD9</f>
        <v>56</v>
      </c>
      <c r="BE9" s="145">
        <f aca="true" t="shared" si="6" ref="BE9:BE36">BD9-BC9</f>
        <v>5</v>
      </c>
      <c r="BF9" s="149"/>
      <c r="BG9" s="89">
        <f>'APP G2 SCHEDULE'!BG9+'APP G3 SCHEDULE'!BG9</f>
        <v>40.854844863013696</v>
      </c>
      <c r="BH9" s="86">
        <f aca="true" t="shared" si="7" ref="BH9:BH36">BG9-BD9</f>
        <v>-15.145155136986304</v>
      </c>
      <c r="BI9" s="243">
        <f aca="true" t="shared" si="8" ref="BI9:BI26">BG9-BC9</f>
        <v>-10.145155136986304</v>
      </c>
      <c r="BJ9" s="185"/>
      <c r="BK9" s="277"/>
      <c r="BL9" s="278"/>
      <c r="BM9" s="134" t="s">
        <v>3</v>
      </c>
      <c r="BN9" s="123"/>
      <c r="BO9" s="286"/>
      <c r="BP9" s="289"/>
      <c r="BQ9" s="289"/>
      <c r="BR9" s="288"/>
      <c r="BS9" s="286"/>
      <c r="BT9" s="288"/>
      <c r="BU9" s="369"/>
      <c r="BV9" s="370"/>
      <c r="BW9" s="370"/>
      <c r="BX9" s="370"/>
      <c r="BY9" s="371"/>
      <c r="BZ9" s="134" t="s">
        <v>3</v>
      </c>
      <c r="CA9" s="123"/>
      <c r="CB9" s="221">
        <f aca="true" t="shared" si="9" ref="CB9:CB36">BD9</f>
        <v>56</v>
      </c>
      <c r="CC9" s="190">
        <f aca="true" t="shared" si="10" ref="CC9:CC36">BH9</f>
        <v>-15.145155136986304</v>
      </c>
      <c r="CD9" s="194">
        <v>-30</v>
      </c>
      <c r="CE9" s="194">
        <v>-3</v>
      </c>
      <c r="CF9" s="86"/>
      <c r="CG9" s="139"/>
      <c r="CH9" s="202">
        <f aca="true" t="shared" si="11" ref="CH9:CH36">SUM(CC9:CG9)</f>
        <v>-48.145155136986304</v>
      </c>
      <c r="CI9" s="89">
        <f>'APP G2 SCHEDULE'!BP9+'APP G3 SCHEDULE'!BP9</f>
        <v>0</v>
      </c>
      <c r="CJ9" s="86"/>
      <c r="CK9" s="194">
        <f>'APP G2 SCHEDULE'!BR9+'APP G3 SCHEDULE'!BR9</f>
        <v>0.8806164383561642</v>
      </c>
      <c r="CL9" s="194">
        <v>30</v>
      </c>
      <c r="CM9" s="86"/>
      <c r="CN9" s="86"/>
      <c r="CO9" s="101">
        <f>SUM(CI9:CN9)</f>
        <v>30.880616438356164</v>
      </c>
      <c r="CP9" s="209">
        <f aca="true" t="shared" si="12" ref="CP9:CP36">CH9+CO9</f>
        <v>-17.26453869863014</v>
      </c>
      <c r="CQ9" s="211">
        <f aca="true" t="shared" si="13" ref="CQ9:CQ36">CB9+CP9</f>
        <v>38.73546130136986</v>
      </c>
    </row>
    <row r="10" spans="1:95" ht="12.75">
      <c r="A10" s="122" t="s">
        <v>4</v>
      </c>
      <c r="B10" s="4"/>
      <c r="C10" s="67">
        <f>'APP G2 SCHEDULE'!C10+'APP G3 SCHEDULE'!C10</f>
        <v>4534</v>
      </c>
      <c r="D10" s="12">
        <f>'APP G2 SCHEDULE'!D10+'APP G3 SCHEDULE'!D10</f>
        <v>2505</v>
      </c>
      <c r="E10" s="12">
        <f t="shared" si="3"/>
        <v>7039</v>
      </c>
      <c r="F10" s="12">
        <f>'APP G2 SCHEDULE'!F10+'APP G3 SCHEDULE'!F10</f>
        <v>308</v>
      </c>
      <c r="G10" s="12">
        <f>D10+F10</f>
        <v>2813</v>
      </c>
      <c r="H10" s="12">
        <f>'APP G2 SCHEDULE'!H10+'APP G3 SCHEDULE'!H10</f>
        <v>7557</v>
      </c>
      <c r="I10" s="12">
        <f>C10+H10</f>
        <v>12091</v>
      </c>
      <c r="J10" s="32">
        <f aca="true" t="shared" si="14" ref="J10:J36">G10+I10</f>
        <v>14904</v>
      </c>
      <c r="K10" s="118"/>
      <c r="L10" s="67">
        <f>'APP G2 SCHEDULE'!L10+'APP G3 SCHEDULE'!L10</f>
        <v>3436.2900000000004</v>
      </c>
      <c r="M10" s="12">
        <f>'APP G2 SCHEDULE'!M10+'APP G3 SCHEDULE'!M10</f>
        <v>2505</v>
      </c>
      <c r="N10" s="12">
        <f t="shared" si="4"/>
        <v>5941.290000000001</v>
      </c>
      <c r="O10" s="12">
        <v>0</v>
      </c>
      <c r="P10" s="12">
        <f>M10+O10</f>
        <v>2505</v>
      </c>
      <c r="Q10" s="12">
        <f>'APP G2 SCHEDULE'!Q10+'APP G3 SCHEDULE'!Q10</f>
        <v>8654.71</v>
      </c>
      <c r="R10" s="12">
        <f>L10+Q10</f>
        <v>12091</v>
      </c>
      <c r="S10" s="32">
        <f>P10+R10</f>
        <v>14596</v>
      </c>
      <c r="T10" s="122" t="s">
        <v>4</v>
      </c>
      <c r="U10" s="126"/>
      <c r="V10" s="67">
        <f t="shared" si="0"/>
        <v>-1097.7099999999996</v>
      </c>
      <c r="W10" s="11">
        <f t="shared" si="0"/>
        <v>0</v>
      </c>
      <c r="X10" s="12">
        <f t="shared" si="5"/>
        <v>-1097.7099999999996</v>
      </c>
      <c r="Y10" s="11">
        <f t="shared" si="1"/>
        <v>-308</v>
      </c>
      <c r="Z10" s="12">
        <f>W10+Y10</f>
        <v>-308</v>
      </c>
      <c r="AA10" s="11">
        <f t="shared" si="2"/>
        <v>1097.7099999999991</v>
      </c>
      <c r="AB10" s="12">
        <f>V10+AA10</f>
        <v>0</v>
      </c>
      <c r="AC10" s="32">
        <f>Z10+AB10</f>
        <v>-308</v>
      </c>
      <c r="AD10" s="118"/>
      <c r="AE10" s="305"/>
      <c r="AF10" s="306"/>
      <c r="AG10" s="306"/>
      <c r="AH10" s="306"/>
      <c r="AI10" s="307"/>
      <c r="AJ10" s="134" t="s">
        <v>4</v>
      </c>
      <c r="AK10" s="123"/>
      <c r="AL10" s="286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8"/>
      <c r="BA10" s="134" t="s">
        <v>4</v>
      </c>
      <c r="BB10" s="123"/>
      <c r="BC10" s="142">
        <f>'APP G2 SCHEDULE'!BC10+'APP G3 SCHEDULE'!BC10</f>
        <v>117</v>
      </c>
      <c r="BD10" s="86">
        <f>'APP G2 SCHEDULE'!BD10+'APP G3 SCHEDULE'!BD10</f>
        <v>121</v>
      </c>
      <c r="BE10" s="145">
        <f t="shared" si="6"/>
        <v>4</v>
      </c>
      <c r="BF10" s="149"/>
      <c r="BG10" s="89">
        <f>'APP G2 SCHEDULE'!BG10+'APP G3 SCHEDULE'!BG10</f>
        <v>80.4592441780822</v>
      </c>
      <c r="BH10" s="86">
        <f t="shared" si="7"/>
        <v>-40.5407558219178</v>
      </c>
      <c r="BI10" s="243">
        <f t="shared" si="8"/>
        <v>-36.5407558219178</v>
      </c>
      <c r="BJ10" s="185"/>
      <c r="BK10" s="277"/>
      <c r="BL10" s="278"/>
      <c r="BM10" s="134" t="s">
        <v>4</v>
      </c>
      <c r="BN10" s="123"/>
      <c r="BO10" s="286"/>
      <c r="BP10" s="289"/>
      <c r="BQ10" s="289"/>
      <c r="BR10" s="288"/>
      <c r="BS10" s="286"/>
      <c r="BT10" s="288"/>
      <c r="BU10" s="369"/>
      <c r="BV10" s="370"/>
      <c r="BW10" s="370"/>
      <c r="BX10" s="370"/>
      <c r="BY10" s="371"/>
      <c r="BZ10" s="134" t="s">
        <v>4</v>
      </c>
      <c r="CA10" s="123"/>
      <c r="CB10" s="221">
        <f t="shared" si="9"/>
        <v>121</v>
      </c>
      <c r="CC10" s="190">
        <f t="shared" si="10"/>
        <v>-40.5407558219178</v>
      </c>
      <c r="CD10" s="194"/>
      <c r="CE10" s="194"/>
      <c r="CF10" s="86"/>
      <c r="CG10" s="139"/>
      <c r="CH10" s="202">
        <f t="shared" si="11"/>
        <v>-40.5407558219178</v>
      </c>
      <c r="CI10" s="89">
        <f>'APP G2 SCHEDULE'!BP10+'APP G3 SCHEDULE'!BP10</f>
        <v>3.2637671232876713</v>
      </c>
      <c r="CJ10" s="86"/>
      <c r="CK10" s="194">
        <f>'APP G2 SCHEDULE'!BR10+'APP G3 SCHEDULE'!BR10</f>
        <v>1.1517123287671232</v>
      </c>
      <c r="CL10" s="194"/>
      <c r="CM10" s="86"/>
      <c r="CN10" s="86"/>
      <c r="CO10" s="101">
        <f>SUM(CI10:CN10)</f>
        <v>4.415479452054795</v>
      </c>
      <c r="CP10" s="209">
        <f t="shared" si="12"/>
        <v>-36.125276369863</v>
      </c>
      <c r="CQ10" s="211">
        <f t="shared" si="13"/>
        <v>84.874723630137</v>
      </c>
    </row>
    <row r="11" spans="1:95" ht="12.75">
      <c r="A11" s="122" t="s">
        <v>5</v>
      </c>
      <c r="B11" s="4"/>
      <c r="C11" s="67">
        <f>'APP G2 SCHEDULE'!C11+'APP G3 SCHEDULE'!C11</f>
        <v>3972</v>
      </c>
      <c r="D11" s="12">
        <f>'APP G2 SCHEDULE'!D11+'APP G3 SCHEDULE'!D11</f>
        <v>7029</v>
      </c>
      <c r="E11" s="12">
        <f t="shared" si="3"/>
        <v>11001</v>
      </c>
      <c r="F11" s="12">
        <f>'APP G2 SCHEDULE'!F11+'APP G3 SCHEDULE'!F11</f>
        <v>1143</v>
      </c>
      <c r="G11" s="12">
        <f aca="true" t="shared" si="15" ref="G11:G36">D11+F11</f>
        <v>8172</v>
      </c>
      <c r="H11" s="12">
        <f>'APP G2 SCHEDULE'!H11+'APP G3 SCHEDULE'!H11</f>
        <v>2768</v>
      </c>
      <c r="I11" s="12">
        <f aca="true" t="shared" si="16" ref="I11:I36">C11+H11</f>
        <v>6740</v>
      </c>
      <c r="J11" s="32">
        <f t="shared" si="14"/>
        <v>14912</v>
      </c>
      <c r="K11" s="118"/>
      <c r="L11" s="67">
        <f>'APP G2 SCHEDULE'!L11+'APP G3 SCHEDULE'!L11</f>
        <v>3487.78</v>
      </c>
      <c r="M11" s="12">
        <f>'APP G2 SCHEDULE'!M11+'APP G3 SCHEDULE'!M11</f>
        <v>7029</v>
      </c>
      <c r="N11" s="12">
        <f t="shared" si="4"/>
        <v>10516.78</v>
      </c>
      <c r="O11" s="12">
        <v>0</v>
      </c>
      <c r="P11" s="12">
        <f>M11+O11</f>
        <v>7029</v>
      </c>
      <c r="Q11" s="12">
        <f>'APP G2 SCHEDULE'!Q11+'APP G3 SCHEDULE'!Q11</f>
        <v>3252.22</v>
      </c>
      <c r="R11" s="12">
        <f>L11+Q11</f>
        <v>6740</v>
      </c>
      <c r="S11" s="32">
        <f>P11+R11</f>
        <v>13769</v>
      </c>
      <c r="T11" s="122" t="s">
        <v>5</v>
      </c>
      <c r="U11" s="126"/>
      <c r="V11" s="67">
        <f t="shared" si="0"/>
        <v>-484.2199999999998</v>
      </c>
      <c r="W11" s="11">
        <f t="shared" si="0"/>
        <v>0</v>
      </c>
      <c r="X11" s="12">
        <f t="shared" si="5"/>
        <v>-484.2199999999998</v>
      </c>
      <c r="Y11" s="11">
        <f t="shared" si="1"/>
        <v>-1143</v>
      </c>
      <c r="Z11" s="12">
        <f>W11+Y11</f>
        <v>-1143</v>
      </c>
      <c r="AA11" s="11">
        <f t="shared" si="2"/>
        <v>484.2199999999998</v>
      </c>
      <c r="AB11" s="12">
        <f>V11+AA11</f>
        <v>0</v>
      </c>
      <c r="AC11" s="32">
        <f>Z11+AB11</f>
        <v>-1143</v>
      </c>
      <c r="AD11" s="118"/>
      <c r="AE11" s="305"/>
      <c r="AF11" s="306"/>
      <c r="AG11" s="306"/>
      <c r="AH11" s="306"/>
      <c r="AI11" s="307"/>
      <c r="AJ11" s="134" t="s">
        <v>5</v>
      </c>
      <c r="AK11" s="123"/>
      <c r="AL11" s="286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8"/>
      <c r="BA11" s="134" t="s">
        <v>5</v>
      </c>
      <c r="BB11" s="123"/>
      <c r="BC11" s="142">
        <f>'APP G2 SCHEDULE'!BC11+'APP G3 SCHEDULE'!BC11</f>
        <v>285</v>
      </c>
      <c r="BD11" s="86">
        <f>'APP G2 SCHEDULE'!BD11+'APP G3 SCHEDULE'!BD11</f>
        <v>280</v>
      </c>
      <c r="BE11" s="145">
        <f t="shared" si="6"/>
        <v>-5</v>
      </c>
      <c r="BF11" s="149"/>
      <c r="BG11" s="89">
        <f>'APP G2 SCHEDULE'!BG11+'APP G3 SCHEDULE'!BG11</f>
        <v>244.25011221323652</v>
      </c>
      <c r="BH11" s="86">
        <f t="shared" si="7"/>
        <v>-35.74988778676348</v>
      </c>
      <c r="BI11" s="243">
        <f t="shared" si="8"/>
        <v>-40.74988778676348</v>
      </c>
      <c r="BJ11" s="185"/>
      <c r="BK11" s="277"/>
      <c r="BL11" s="278"/>
      <c r="BM11" s="134" t="s">
        <v>5</v>
      </c>
      <c r="BN11" s="123"/>
      <c r="BO11" s="286"/>
      <c r="BP11" s="289"/>
      <c r="BQ11" s="289"/>
      <c r="BR11" s="288"/>
      <c r="BS11" s="286"/>
      <c r="BT11" s="288"/>
      <c r="BU11" s="369"/>
      <c r="BV11" s="370"/>
      <c r="BW11" s="370"/>
      <c r="BX11" s="370"/>
      <c r="BY11" s="371"/>
      <c r="BZ11" s="134" t="s">
        <v>5</v>
      </c>
      <c r="CA11" s="123"/>
      <c r="CB11" s="221">
        <f t="shared" si="9"/>
        <v>280</v>
      </c>
      <c r="CC11" s="190">
        <f t="shared" si="10"/>
        <v>-35.74988778676348</v>
      </c>
      <c r="CD11" s="194">
        <v>-192</v>
      </c>
      <c r="CE11" s="194">
        <v>-12</v>
      </c>
      <c r="CF11" s="86">
        <v>-23</v>
      </c>
      <c r="CG11" s="139"/>
      <c r="CH11" s="202">
        <f t="shared" si="11"/>
        <v>-262.74988778676345</v>
      </c>
      <c r="CI11" s="89">
        <f>'APP G2 SCHEDULE'!BP11+'APP G3 SCHEDULE'!BP11</f>
        <v>12.093177091929363</v>
      </c>
      <c r="CJ11" s="86"/>
      <c r="CK11" s="194">
        <f>'APP G2 SCHEDULE'!BR11+'APP G3 SCHEDULE'!BR11</f>
        <v>2.444237497936953</v>
      </c>
      <c r="CL11" s="194">
        <v>192</v>
      </c>
      <c r="CM11" s="86">
        <v>23</v>
      </c>
      <c r="CN11" s="86"/>
      <c r="CO11" s="101">
        <f>SUM(CI11:CN11)</f>
        <v>229.53741458986633</v>
      </c>
      <c r="CP11" s="209">
        <f t="shared" si="12"/>
        <v>-33.21247319689712</v>
      </c>
      <c r="CQ11" s="211">
        <f t="shared" si="13"/>
        <v>246.78752680310288</v>
      </c>
    </row>
    <row r="12" spans="1:95" ht="12.75">
      <c r="A12" s="122" t="s">
        <v>6</v>
      </c>
      <c r="B12" s="4"/>
      <c r="C12" s="67">
        <f>'APP G2 SCHEDULE'!C12+'APP G3 SCHEDULE'!C12</f>
        <v>0</v>
      </c>
      <c r="D12" s="12">
        <f>'APP G2 SCHEDULE'!D12+'APP G3 SCHEDULE'!D12</f>
        <v>0</v>
      </c>
      <c r="E12" s="12">
        <f t="shared" si="3"/>
        <v>0</v>
      </c>
      <c r="F12" s="12">
        <f>'APP G2 SCHEDULE'!F12+'APP G3 SCHEDULE'!F12</f>
        <v>0</v>
      </c>
      <c r="G12" s="12">
        <f t="shared" si="15"/>
        <v>0</v>
      </c>
      <c r="H12" s="12">
        <f>'APP G2 SCHEDULE'!H12+'APP G3 SCHEDULE'!H12</f>
        <v>0</v>
      </c>
      <c r="I12" s="12">
        <f>C12+H12</f>
        <v>0</v>
      </c>
      <c r="J12" s="32">
        <f>G12+I12</f>
        <v>0</v>
      </c>
      <c r="K12" s="118"/>
      <c r="L12" s="67">
        <f>'APP G2 SCHEDULE'!L12+'APP G3 SCHEDULE'!L12</f>
        <v>0</v>
      </c>
      <c r="M12" s="12">
        <f>'APP G2 SCHEDULE'!M12+'APP G3 SCHEDULE'!M12</f>
        <v>0</v>
      </c>
      <c r="N12" s="12">
        <f t="shared" si="4"/>
        <v>0</v>
      </c>
      <c r="O12" s="12">
        <v>0</v>
      </c>
      <c r="P12" s="12">
        <f>M12+O12</f>
        <v>0</v>
      </c>
      <c r="Q12" s="12">
        <f>'APP G2 SCHEDULE'!Q12+'APP G3 SCHEDULE'!Q12</f>
        <v>0</v>
      </c>
      <c r="R12" s="12">
        <f>L12+Q12</f>
        <v>0</v>
      </c>
      <c r="S12" s="32">
        <f>P12+R12</f>
        <v>0</v>
      </c>
      <c r="T12" s="122" t="s">
        <v>6</v>
      </c>
      <c r="U12" s="126"/>
      <c r="V12" s="67">
        <f t="shared" si="0"/>
        <v>0</v>
      </c>
      <c r="W12" s="11">
        <f t="shared" si="0"/>
        <v>0</v>
      </c>
      <c r="X12" s="12">
        <f t="shared" si="5"/>
        <v>0</v>
      </c>
      <c r="Y12" s="11">
        <f t="shared" si="1"/>
        <v>0</v>
      </c>
      <c r="Z12" s="12">
        <f>W12+Y12</f>
        <v>0</v>
      </c>
      <c r="AA12" s="11">
        <f t="shared" si="2"/>
        <v>0</v>
      </c>
      <c r="AB12" s="12">
        <f>V12+AA12</f>
        <v>0</v>
      </c>
      <c r="AC12" s="32">
        <f>Z12+AB12</f>
        <v>0</v>
      </c>
      <c r="AD12" s="118"/>
      <c r="AE12" s="305"/>
      <c r="AF12" s="306"/>
      <c r="AG12" s="306"/>
      <c r="AH12" s="306"/>
      <c r="AI12" s="307"/>
      <c r="AJ12" s="134" t="s">
        <v>6</v>
      </c>
      <c r="AK12" s="123"/>
      <c r="AL12" s="286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8"/>
      <c r="BA12" s="134" t="s">
        <v>6</v>
      </c>
      <c r="BB12" s="123"/>
      <c r="BC12" s="142">
        <f>'APP G2 SCHEDULE'!BC12+'APP G3 SCHEDULE'!BC12</f>
        <v>56</v>
      </c>
      <c r="BD12" s="86">
        <f>'APP G2 SCHEDULE'!BD12+'APP G3 SCHEDULE'!BD12</f>
        <v>92</v>
      </c>
      <c r="BE12" s="145">
        <f t="shared" si="6"/>
        <v>36</v>
      </c>
      <c r="BF12" s="149"/>
      <c r="BG12" s="153">
        <f>'APP G2 SCHEDULE'!BG12+'APP G3 SCHEDULE'!BG12</f>
        <v>92</v>
      </c>
      <c r="BH12" s="156">
        <f t="shared" si="7"/>
        <v>0</v>
      </c>
      <c r="BI12" s="244">
        <v>0</v>
      </c>
      <c r="BJ12" s="185"/>
      <c r="BK12" s="277"/>
      <c r="BL12" s="278"/>
      <c r="BM12" s="134" t="s">
        <v>6</v>
      </c>
      <c r="BN12" s="123"/>
      <c r="BO12" s="286"/>
      <c r="BP12" s="289"/>
      <c r="BQ12" s="289"/>
      <c r="BR12" s="288"/>
      <c r="BS12" s="286"/>
      <c r="BT12" s="288"/>
      <c r="BU12" s="369"/>
      <c r="BV12" s="370"/>
      <c r="BW12" s="370"/>
      <c r="BX12" s="370"/>
      <c r="BY12" s="371"/>
      <c r="BZ12" s="134" t="s">
        <v>6</v>
      </c>
      <c r="CA12" s="123"/>
      <c r="CB12" s="221">
        <f t="shared" si="9"/>
        <v>92</v>
      </c>
      <c r="CC12" s="190">
        <f t="shared" si="10"/>
        <v>0</v>
      </c>
      <c r="CD12" s="194"/>
      <c r="CE12" s="194"/>
      <c r="CF12" s="86"/>
      <c r="CG12" s="138"/>
      <c r="CH12" s="202">
        <f t="shared" si="11"/>
        <v>0</v>
      </c>
      <c r="CI12" s="89">
        <f>'APP G2 SCHEDULE'!BP12+'APP G3 SCHEDULE'!BP12</f>
        <v>0</v>
      </c>
      <c r="CJ12" s="86"/>
      <c r="CK12" s="194">
        <f>'APP G2 SCHEDULE'!BR12+'APP G3 SCHEDULE'!BR12</f>
        <v>0</v>
      </c>
      <c r="CL12" s="194"/>
      <c r="CM12" s="86"/>
      <c r="CN12" s="86"/>
      <c r="CO12" s="101">
        <f aca="true" t="shared" si="17" ref="CO12:CO36">SUM(CI12:CN12)</f>
        <v>0</v>
      </c>
      <c r="CP12" s="209">
        <f t="shared" si="12"/>
        <v>0</v>
      </c>
      <c r="CQ12" s="211">
        <f t="shared" si="13"/>
        <v>92</v>
      </c>
    </row>
    <row r="13" spans="1:95" ht="13.5" thickBot="1">
      <c r="A13" s="122" t="s">
        <v>7</v>
      </c>
      <c r="B13" s="4"/>
      <c r="C13" s="67">
        <f>'APP G2 SCHEDULE'!C13+'APP G3 SCHEDULE'!C13</f>
        <v>2771</v>
      </c>
      <c r="D13" s="12">
        <f>'APP G2 SCHEDULE'!D13+'APP G3 SCHEDULE'!D13</f>
        <v>1188</v>
      </c>
      <c r="E13" s="12">
        <f t="shared" si="3"/>
        <v>3959</v>
      </c>
      <c r="F13" s="12">
        <f>'APP G2 SCHEDULE'!F13+'APP G3 SCHEDULE'!F13</f>
        <v>118</v>
      </c>
      <c r="G13" s="12">
        <f t="shared" si="15"/>
        <v>1306</v>
      </c>
      <c r="H13" s="12">
        <f>'APP G2 SCHEDULE'!H13+'APP G3 SCHEDULE'!H13</f>
        <v>1423</v>
      </c>
      <c r="I13" s="12">
        <f t="shared" si="16"/>
        <v>4194</v>
      </c>
      <c r="J13" s="32">
        <f t="shared" si="14"/>
        <v>5500</v>
      </c>
      <c r="K13" s="118"/>
      <c r="L13" s="67">
        <f>'APP G2 SCHEDULE'!L13+'APP G3 SCHEDULE'!L13</f>
        <v>2405.7400000000002</v>
      </c>
      <c r="M13" s="12">
        <f>'APP G2 SCHEDULE'!M13+'APP G3 SCHEDULE'!M13</f>
        <v>1188</v>
      </c>
      <c r="N13" s="12">
        <f t="shared" si="4"/>
        <v>3593.7400000000002</v>
      </c>
      <c r="O13" s="12">
        <v>0</v>
      </c>
      <c r="P13" s="12">
        <f aca="true" t="shared" si="18" ref="P13:P36">M13+O13</f>
        <v>1188</v>
      </c>
      <c r="Q13" s="12">
        <f>'APP G2 SCHEDULE'!Q13+'APP G3 SCHEDULE'!Q13</f>
        <v>1788.2599999999998</v>
      </c>
      <c r="R13" s="12">
        <f aca="true" t="shared" si="19" ref="R13:R36">L13+Q13</f>
        <v>4194</v>
      </c>
      <c r="S13" s="32">
        <f aca="true" t="shared" si="20" ref="S13:S36">P13+R13</f>
        <v>5382</v>
      </c>
      <c r="T13" s="122" t="s">
        <v>7</v>
      </c>
      <c r="U13" s="126"/>
      <c r="V13" s="67">
        <f t="shared" si="0"/>
        <v>-365.25999999999976</v>
      </c>
      <c r="W13" s="11">
        <f t="shared" si="0"/>
        <v>0</v>
      </c>
      <c r="X13" s="12">
        <f t="shared" si="5"/>
        <v>-365.25999999999976</v>
      </c>
      <c r="Y13" s="11">
        <f t="shared" si="1"/>
        <v>-118</v>
      </c>
      <c r="Z13" s="12">
        <f aca="true" t="shared" si="21" ref="Z13:Z36">W13+Y13</f>
        <v>-118</v>
      </c>
      <c r="AA13" s="11">
        <f t="shared" si="2"/>
        <v>365.25999999999976</v>
      </c>
      <c r="AB13" s="12">
        <f aca="true" t="shared" si="22" ref="AB13:AB36">V13+AA13</f>
        <v>0</v>
      </c>
      <c r="AC13" s="32">
        <f aca="true" t="shared" si="23" ref="AC13:AC36">Z13+AB13</f>
        <v>-118</v>
      </c>
      <c r="AD13" s="118"/>
      <c r="AE13" s="305"/>
      <c r="AF13" s="306"/>
      <c r="AG13" s="306"/>
      <c r="AH13" s="306"/>
      <c r="AI13" s="307"/>
      <c r="AJ13" s="134" t="s">
        <v>7</v>
      </c>
      <c r="AK13" s="123"/>
      <c r="AL13" s="286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8"/>
      <c r="BA13" s="134" t="s">
        <v>7</v>
      </c>
      <c r="BB13" s="123"/>
      <c r="BC13" s="142">
        <f>'APP G2 SCHEDULE'!BC13+'APP G3 SCHEDULE'!BC13</f>
        <v>57</v>
      </c>
      <c r="BD13" s="86">
        <f>'APP G2 SCHEDULE'!BD13+'APP G3 SCHEDULE'!BD13</f>
        <v>46</v>
      </c>
      <c r="BE13" s="145">
        <f t="shared" si="6"/>
        <v>-11</v>
      </c>
      <c r="BF13" s="149"/>
      <c r="BG13" s="89">
        <f>'APP G2 SCHEDULE'!BG13+'APP G3 SCHEDULE'!BG13</f>
        <v>38.99814541622761</v>
      </c>
      <c r="BH13" s="140">
        <f t="shared" si="7"/>
        <v>-7.001854583772392</v>
      </c>
      <c r="BI13" s="243">
        <f t="shared" si="8"/>
        <v>-18.001854583772392</v>
      </c>
      <c r="BJ13" s="185"/>
      <c r="BK13" s="277"/>
      <c r="BL13" s="278"/>
      <c r="BM13" s="134" t="s">
        <v>7</v>
      </c>
      <c r="BN13" s="123"/>
      <c r="BO13" s="286"/>
      <c r="BP13" s="289"/>
      <c r="BQ13" s="289"/>
      <c r="BR13" s="288"/>
      <c r="BS13" s="286"/>
      <c r="BT13" s="288"/>
      <c r="BU13" s="369"/>
      <c r="BV13" s="370"/>
      <c r="BW13" s="370"/>
      <c r="BX13" s="370"/>
      <c r="BY13" s="371"/>
      <c r="BZ13" s="134" t="s">
        <v>7</v>
      </c>
      <c r="CA13" s="123"/>
      <c r="CB13" s="221">
        <f t="shared" si="9"/>
        <v>46</v>
      </c>
      <c r="CC13" s="190">
        <f t="shared" si="10"/>
        <v>-7.001854583772392</v>
      </c>
      <c r="CD13" s="194"/>
      <c r="CE13" s="194"/>
      <c r="CF13" s="86"/>
      <c r="CG13" s="139"/>
      <c r="CH13" s="202">
        <f t="shared" si="11"/>
        <v>-7.001854583772392</v>
      </c>
      <c r="CI13" s="89">
        <f>'APP G2 SCHEDULE'!BP13+'APP G3 SCHEDULE'!BP13</f>
        <v>1.8250790305584825</v>
      </c>
      <c r="CJ13" s="86"/>
      <c r="CK13" s="194">
        <f>'APP G2 SCHEDULE'!BR13+'APP G3 SCHEDULE'!BR13</f>
        <v>-0.07165437302423602</v>
      </c>
      <c r="CL13" s="194"/>
      <c r="CM13" s="86"/>
      <c r="CN13" s="86"/>
      <c r="CO13" s="101">
        <f t="shared" si="17"/>
        <v>1.7534246575342465</v>
      </c>
      <c r="CP13" s="209">
        <f t="shared" si="12"/>
        <v>-5.2484299262381455</v>
      </c>
      <c r="CQ13" s="211">
        <f t="shared" si="13"/>
        <v>40.751570073761854</v>
      </c>
    </row>
    <row r="14" spans="1:95" ht="12.75" customHeight="1">
      <c r="A14" s="122" t="s">
        <v>8</v>
      </c>
      <c r="B14" s="4"/>
      <c r="C14" s="67">
        <f>'APP G2 SCHEDULE'!C14+'APP G3 SCHEDULE'!C14</f>
        <v>1576</v>
      </c>
      <c r="D14" s="12">
        <f>'APP G2 SCHEDULE'!D14+'APP G3 SCHEDULE'!D14</f>
        <v>644</v>
      </c>
      <c r="E14" s="12">
        <f t="shared" si="3"/>
        <v>2220</v>
      </c>
      <c r="F14" s="12">
        <f>'APP G2 SCHEDULE'!F14+'APP G3 SCHEDULE'!F14</f>
        <v>69</v>
      </c>
      <c r="G14" s="12">
        <f t="shared" si="15"/>
        <v>713</v>
      </c>
      <c r="H14" s="12">
        <f>'APP G2 SCHEDULE'!H14+'APP G3 SCHEDULE'!H14</f>
        <v>5096</v>
      </c>
      <c r="I14" s="12">
        <f t="shared" si="16"/>
        <v>6672</v>
      </c>
      <c r="J14" s="32">
        <f t="shared" si="14"/>
        <v>7385</v>
      </c>
      <c r="K14" s="118"/>
      <c r="L14" s="67">
        <f>'APP G2 SCHEDULE'!L14+'APP G3 SCHEDULE'!L14</f>
        <v>1081.4700000000003</v>
      </c>
      <c r="M14" s="12">
        <f>'APP G2 SCHEDULE'!M14+'APP G3 SCHEDULE'!M14</f>
        <v>644</v>
      </c>
      <c r="N14" s="12">
        <f t="shared" si="4"/>
        <v>1725.4700000000003</v>
      </c>
      <c r="O14" s="12">
        <v>0</v>
      </c>
      <c r="P14" s="12">
        <f t="shared" si="18"/>
        <v>644</v>
      </c>
      <c r="Q14" s="12">
        <f>'APP G2 SCHEDULE'!Q14+'APP G3 SCHEDULE'!Q14</f>
        <v>5590.53</v>
      </c>
      <c r="R14" s="12">
        <f t="shared" si="19"/>
        <v>6672</v>
      </c>
      <c r="S14" s="32">
        <f t="shared" si="20"/>
        <v>7316</v>
      </c>
      <c r="T14" s="122" t="s">
        <v>8</v>
      </c>
      <c r="U14" s="126"/>
      <c r="V14" s="67">
        <f t="shared" si="0"/>
        <v>-494.52999999999975</v>
      </c>
      <c r="W14" s="11">
        <f t="shared" si="0"/>
        <v>0</v>
      </c>
      <c r="X14" s="12">
        <f t="shared" si="5"/>
        <v>-494.52999999999975</v>
      </c>
      <c r="Y14" s="11">
        <f t="shared" si="1"/>
        <v>-69</v>
      </c>
      <c r="Z14" s="12">
        <f t="shared" si="21"/>
        <v>-69</v>
      </c>
      <c r="AA14" s="11">
        <f t="shared" si="2"/>
        <v>494.52999999999975</v>
      </c>
      <c r="AB14" s="12">
        <f t="shared" si="22"/>
        <v>0</v>
      </c>
      <c r="AC14" s="32">
        <f t="shared" si="23"/>
        <v>-69</v>
      </c>
      <c r="AD14" s="118"/>
      <c r="AE14" s="302" t="s">
        <v>187</v>
      </c>
      <c r="AF14" s="308"/>
      <c r="AG14" s="308"/>
      <c r="AH14" s="308"/>
      <c r="AI14" s="309"/>
      <c r="AJ14" s="134" t="s">
        <v>8</v>
      </c>
      <c r="AK14" s="123"/>
      <c r="AL14" s="286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8"/>
      <c r="BA14" s="134" t="s">
        <v>8</v>
      </c>
      <c r="BB14" s="123"/>
      <c r="BC14" s="142">
        <f>'APP G2 SCHEDULE'!BC14+'APP G3 SCHEDULE'!BC14</f>
        <v>30</v>
      </c>
      <c r="BD14" s="86">
        <f>'APP G2 SCHEDULE'!BD14+'APP G3 SCHEDULE'!BD14</f>
        <v>28</v>
      </c>
      <c r="BE14" s="145">
        <f t="shared" si="6"/>
        <v>-2</v>
      </c>
      <c r="BF14" s="149"/>
      <c r="BG14" s="89">
        <f>'APP G2 SCHEDULE'!BG14+'APP G3 SCHEDULE'!BG14</f>
        <v>17.874445100105376</v>
      </c>
      <c r="BH14" s="140">
        <f t="shared" si="7"/>
        <v>-10.125554899894624</v>
      </c>
      <c r="BI14" s="243">
        <f t="shared" si="8"/>
        <v>-12.125554899894624</v>
      </c>
      <c r="BJ14" s="185"/>
      <c r="BK14" s="277"/>
      <c r="BL14" s="278"/>
      <c r="BM14" s="134" t="s">
        <v>8</v>
      </c>
      <c r="BN14" s="123"/>
      <c r="BO14" s="286"/>
      <c r="BP14" s="289"/>
      <c r="BQ14" s="289"/>
      <c r="BR14" s="288"/>
      <c r="BS14" s="286"/>
      <c r="BT14" s="288"/>
      <c r="BU14" s="369"/>
      <c r="BV14" s="370"/>
      <c r="BW14" s="370"/>
      <c r="BX14" s="370"/>
      <c r="BY14" s="371"/>
      <c r="BZ14" s="134" t="s">
        <v>8</v>
      </c>
      <c r="CA14" s="123"/>
      <c r="CB14" s="221">
        <f t="shared" si="9"/>
        <v>28</v>
      </c>
      <c r="CC14" s="190">
        <f t="shared" si="10"/>
        <v>-10.125554899894624</v>
      </c>
      <c r="CD14" s="194"/>
      <c r="CE14" s="194"/>
      <c r="CF14" s="86"/>
      <c r="CG14" s="139"/>
      <c r="CH14" s="202">
        <f t="shared" si="11"/>
        <v>-10.125554899894624</v>
      </c>
      <c r="CI14" s="89">
        <f>'APP G2 SCHEDULE'!BP14+'APP G3 SCHEDULE'!BP14</f>
        <v>0.7868914646996839</v>
      </c>
      <c r="CJ14" s="86"/>
      <c r="CK14" s="194">
        <f>'APP G2 SCHEDULE'!BR14+'APP G3 SCHEDULE'!BR14</f>
        <v>0.41437302423603795</v>
      </c>
      <c r="CL14" s="194"/>
      <c r="CM14" s="86"/>
      <c r="CN14" s="86"/>
      <c r="CO14" s="101">
        <f t="shared" si="17"/>
        <v>1.2012644889357218</v>
      </c>
      <c r="CP14" s="209">
        <f t="shared" si="12"/>
        <v>-8.924290410958902</v>
      </c>
      <c r="CQ14" s="211">
        <f t="shared" si="13"/>
        <v>19.075709589041097</v>
      </c>
    </row>
    <row r="15" spans="1:95" ht="12.75">
      <c r="A15" s="122" t="s">
        <v>9</v>
      </c>
      <c r="B15" s="4"/>
      <c r="C15" s="67">
        <f>'APP G2 SCHEDULE'!C15+'APP G3 SCHEDULE'!C15</f>
        <v>582</v>
      </c>
      <c r="D15" s="12">
        <f>'APP G2 SCHEDULE'!D15+'APP G3 SCHEDULE'!D15</f>
        <v>273</v>
      </c>
      <c r="E15" s="12">
        <f t="shared" si="3"/>
        <v>855</v>
      </c>
      <c r="F15" s="12">
        <f>'APP G2 SCHEDULE'!F15+'APP G3 SCHEDULE'!F15</f>
        <v>20</v>
      </c>
      <c r="G15" s="12">
        <f t="shared" si="15"/>
        <v>293</v>
      </c>
      <c r="H15" s="12">
        <f>'APP G2 SCHEDULE'!H15+'APP G3 SCHEDULE'!H15</f>
        <v>604</v>
      </c>
      <c r="I15" s="12">
        <f t="shared" si="16"/>
        <v>1186</v>
      </c>
      <c r="J15" s="32">
        <f t="shared" si="14"/>
        <v>1479</v>
      </c>
      <c r="K15" s="118"/>
      <c r="L15" s="67">
        <f>'APP G2 SCHEDULE'!L15+'APP G3 SCHEDULE'!L15</f>
        <v>373.25</v>
      </c>
      <c r="M15" s="12">
        <f>'APP G2 SCHEDULE'!M15+'APP G3 SCHEDULE'!M15</f>
        <v>273</v>
      </c>
      <c r="N15" s="12">
        <f t="shared" si="4"/>
        <v>646.25</v>
      </c>
      <c r="O15" s="12">
        <v>0</v>
      </c>
      <c r="P15" s="12">
        <f t="shared" si="18"/>
        <v>273</v>
      </c>
      <c r="Q15" s="12">
        <f>'APP G2 SCHEDULE'!Q15+'APP G3 SCHEDULE'!Q15</f>
        <v>812.75</v>
      </c>
      <c r="R15" s="12">
        <f t="shared" si="19"/>
        <v>1186</v>
      </c>
      <c r="S15" s="32">
        <f t="shared" si="20"/>
        <v>1459</v>
      </c>
      <c r="T15" s="122" t="s">
        <v>9</v>
      </c>
      <c r="U15" s="126"/>
      <c r="V15" s="67">
        <f t="shared" si="0"/>
        <v>-208.75</v>
      </c>
      <c r="W15" s="11">
        <f t="shared" si="0"/>
        <v>0</v>
      </c>
      <c r="X15" s="12">
        <f t="shared" si="5"/>
        <v>-208.75</v>
      </c>
      <c r="Y15" s="11">
        <f t="shared" si="1"/>
        <v>-20</v>
      </c>
      <c r="Z15" s="12">
        <f t="shared" si="21"/>
        <v>-20</v>
      </c>
      <c r="AA15" s="11">
        <f t="shared" si="2"/>
        <v>208.75</v>
      </c>
      <c r="AB15" s="12">
        <f t="shared" si="22"/>
        <v>0</v>
      </c>
      <c r="AC15" s="32">
        <f t="shared" si="23"/>
        <v>-20</v>
      </c>
      <c r="AD15" s="118"/>
      <c r="AE15" s="310"/>
      <c r="AF15" s="311"/>
      <c r="AG15" s="311"/>
      <c r="AH15" s="311"/>
      <c r="AI15" s="312"/>
      <c r="AJ15" s="134" t="s">
        <v>9</v>
      </c>
      <c r="AK15" s="123"/>
      <c r="AL15" s="286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8"/>
      <c r="BA15" s="134" t="s">
        <v>9</v>
      </c>
      <c r="BB15" s="123"/>
      <c r="BC15" s="142">
        <f>'APP G2 SCHEDULE'!BC15+'APP G3 SCHEDULE'!BC15</f>
        <v>16</v>
      </c>
      <c r="BD15" s="86">
        <f>'APP G2 SCHEDULE'!BD15+'APP G3 SCHEDULE'!BD15</f>
        <v>12</v>
      </c>
      <c r="BE15" s="145">
        <f t="shared" si="6"/>
        <v>-4</v>
      </c>
      <c r="BF15" s="149"/>
      <c r="BG15" s="89">
        <f>'APP G2 SCHEDULE'!BG15+'APP G3 SCHEDULE'!BG15</f>
        <v>9.415273761854582</v>
      </c>
      <c r="BH15" s="140">
        <f t="shared" si="7"/>
        <v>-2.584726238145418</v>
      </c>
      <c r="BI15" s="245">
        <f t="shared" si="8"/>
        <v>-6.584726238145418</v>
      </c>
      <c r="BJ15" s="185"/>
      <c r="BK15" s="277"/>
      <c r="BL15" s="278"/>
      <c r="BM15" s="134" t="s">
        <v>9</v>
      </c>
      <c r="BN15" s="123"/>
      <c r="BO15" s="286"/>
      <c r="BP15" s="289"/>
      <c r="BQ15" s="289"/>
      <c r="BR15" s="288"/>
      <c r="BS15" s="286"/>
      <c r="BT15" s="288"/>
      <c r="BU15" s="369"/>
      <c r="BV15" s="370"/>
      <c r="BW15" s="370"/>
      <c r="BX15" s="370"/>
      <c r="BY15" s="371"/>
      <c r="BZ15" s="134" t="s">
        <v>9</v>
      </c>
      <c r="CA15" s="123"/>
      <c r="CB15" s="221">
        <f t="shared" si="9"/>
        <v>12</v>
      </c>
      <c r="CC15" s="190">
        <f t="shared" si="10"/>
        <v>-2.584726238145418</v>
      </c>
      <c r="CD15" s="194"/>
      <c r="CE15" s="194"/>
      <c r="CF15" s="86"/>
      <c r="CG15" s="139"/>
      <c r="CH15" s="202">
        <f t="shared" si="11"/>
        <v>-2.584726238145418</v>
      </c>
      <c r="CI15" s="89">
        <f>'APP G2 SCHEDULE'!BP15+'APP G3 SCHEDULE'!BP15</f>
        <v>0</v>
      </c>
      <c r="CJ15" s="86"/>
      <c r="CK15" s="194">
        <f>'APP G2 SCHEDULE'!BR15+'APP G3 SCHEDULE'!BR15</f>
        <v>-0.2910853530031612</v>
      </c>
      <c r="CL15" s="194"/>
      <c r="CM15" s="86"/>
      <c r="CN15" s="86"/>
      <c r="CO15" s="101">
        <f t="shared" si="17"/>
        <v>-0.2910853530031612</v>
      </c>
      <c r="CP15" s="209">
        <f t="shared" si="12"/>
        <v>-2.875811591148579</v>
      </c>
      <c r="CQ15" s="211">
        <f t="shared" si="13"/>
        <v>9.12418840885142</v>
      </c>
    </row>
    <row r="16" spans="1:95" ht="12.75">
      <c r="A16" s="122" t="s">
        <v>10</v>
      </c>
      <c r="B16" s="4"/>
      <c r="C16" s="67">
        <f>'APP G2 SCHEDULE'!C16+'APP G3 SCHEDULE'!C16</f>
        <v>2866</v>
      </c>
      <c r="D16" s="12">
        <f>'APP G2 SCHEDULE'!D16+'APP G3 SCHEDULE'!D16</f>
        <v>1283</v>
      </c>
      <c r="E16" s="12">
        <f t="shared" si="3"/>
        <v>4149</v>
      </c>
      <c r="F16" s="12">
        <f>'APP G2 SCHEDULE'!F16+'APP G3 SCHEDULE'!F16</f>
        <v>412</v>
      </c>
      <c r="G16" s="12">
        <f t="shared" si="15"/>
        <v>1695</v>
      </c>
      <c r="H16" s="12">
        <f>'APP G2 SCHEDULE'!H16+'APP G3 SCHEDULE'!H16</f>
        <v>5754</v>
      </c>
      <c r="I16" s="12">
        <f t="shared" si="16"/>
        <v>8620</v>
      </c>
      <c r="J16" s="32">
        <f t="shared" si="14"/>
        <v>10315</v>
      </c>
      <c r="K16" s="118"/>
      <c r="L16" s="67">
        <f>'APP G2 SCHEDULE'!L16+'APP G3 SCHEDULE'!L16</f>
        <v>2155</v>
      </c>
      <c r="M16" s="12">
        <f>'APP G2 SCHEDULE'!M16+'APP G3 SCHEDULE'!M16</f>
        <v>1283</v>
      </c>
      <c r="N16" s="12">
        <f t="shared" si="4"/>
        <v>3438</v>
      </c>
      <c r="O16" s="12">
        <v>0</v>
      </c>
      <c r="P16" s="12">
        <f t="shared" si="18"/>
        <v>1283</v>
      </c>
      <c r="Q16" s="12">
        <f>'APP G2 SCHEDULE'!Q16+'APP G3 SCHEDULE'!Q16</f>
        <v>6465</v>
      </c>
      <c r="R16" s="12">
        <f t="shared" si="19"/>
        <v>8620</v>
      </c>
      <c r="S16" s="32">
        <f t="shared" si="20"/>
        <v>9903</v>
      </c>
      <c r="T16" s="122" t="s">
        <v>10</v>
      </c>
      <c r="U16" s="126"/>
      <c r="V16" s="67">
        <f t="shared" si="0"/>
        <v>-711</v>
      </c>
      <c r="W16" s="11">
        <f t="shared" si="0"/>
        <v>0</v>
      </c>
      <c r="X16" s="12">
        <f t="shared" si="5"/>
        <v>-711</v>
      </c>
      <c r="Y16" s="11">
        <f t="shared" si="1"/>
        <v>-412</v>
      </c>
      <c r="Z16" s="12">
        <f t="shared" si="21"/>
        <v>-412</v>
      </c>
      <c r="AA16" s="11">
        <f t="shared" si="2"/>
        <v>711</v>
      </c>
      <c r="AB16" s="12">
        <f t="shared" si="22"/>
        <v>0</v>
      </c>
      <c r="AC16" s="32">
        <f t="shared" si="23"/>
        <v>-412</v>
      </c>
      <c r="AD16" s="118"/>
      <c r="AE16" s="310"/>
      <c r="AF16" s="311"/>
      <c r="AG16" s="311"/>
      <c r="AH16" s="311"/>
      <c r="AI16" s="312"/>
      <c r="AJ16" s="134" t="s">
        <v>10</v>
      </c>
      <c r="AK16" s="123"/>
      <c r="AL16" s="286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8"/>
      <c r="BA16" s="134" t="s">
        <v>10</v>
      </c>
      <c r="BB16" s="123"/>
      <c r="BC16" s="142">
        <f>'APP G2 SCHEDULE'!BC16+'APP G3 SCHEDULE'!BC16</f>
        <v>83</v>
      </c>
      <c r="BD16" s="86">
        <f>'APP G2 SCHEDULE'!BD16+'APP G3 SCHEDULE'!BD16</f>
        <v>79</v>
      </c>
      <c r="BE16" s="145">
        <f t="shared" si="6"/>
        <v>-4</v>
      </c>
      <c r="BF16" s="149"/>
      <c r="BG16" s="89">
        <f>'APP G2 SCHEDULE'!BG16+'APP G3 SCHEDULE'!BG16</f>
        <v>58.77567123287671</v>
      </c>
      <c r="BH16" s="140">
        <f t="shared" si="7"/>
        <v>-20.22432876712329</v>
      </c>
      <c r="BI16" s="243">
        <f t="shared" si="8"/>
        <v>-24.22432876712329</v>
      </c>
      <c r="BJ16" s="185"/>
      <c r="BK16" s="277"/>
      <c r="BL16" s="278"/>
      <c r="BM16" s="134" t="s">
        <v>10</v>
      </c>
      <c r="BN16" s="123"/>
      <c r="BO16" s="286"/>
      <c r="BP16" s="289"/>
      <c r="BQ16" s="289"/>
      <c r="BR16" s="288"/>
      <c r="BS16" s="286"/>
      <c r="BT16" s="288"/>
      <c r="BU16" s="369"/>
      <c r="BV16" s="370"/>
      <c r="BW16" s="370"/>
      <c r="BX16" s="370"/>
      <c r="BY16" s="371"/>
      <c r="BZ16" s="134" t="s">
        <v>10</v>
      </c>
      <c r="CA16" s="123"/>
      <c r="CB16" s="221">
        <f t="shared" si="9"/>
        <v>79</v>
      </c>
      <c r="CC16" s="190">
        <f t="shared" si="10"/>
        <v>-20.22432876712329</v>
      </c>
      <c r="CD16" s="194"/>
      <c r="CE16" s="194"/>
      <c r="CF16" s="86"/>
      <c r="CG16" s="139"/>
      <c r="CH16" s="202">
        <f t="shared" si="11"/>
        <v>-20.22432876712329</v>
      </c>
      <c r="CI16" s="89">
        <f>'APP G2 SCHEDULE'!BP16+'APP G3 SCHEDULE'!BP16</f>
        <v>1.8463561643835615</v>
      </c>
      <c r="CJ16" s="86"/>
      <c r="CK16" s="194">
        <f>'APP G2 SCHEDULE'!BR16+'APP G3 SCHEDULE'!BR16</f>
        <v>0.05128767123287671</v>
      </c>
      <c r="CL16" s="194"/>
      <c r="CM16" s="86"/>
      <c r="CN16" s="86"/>
      <c r="CO16" s="101">
        <f t="shared" si="17"/>
        <v>1.8976438356164382</v>
      </c>
      <c r="CP16" s="209">
        <f t="shared" si="12"/>
        <v>-18.32668493150685</v>
      </c>
      <c r="CQ16" s="211">
        <f t="shared" si="13"/>
        <v>60.67331506849315</v>
      </c>
    </row>
    <row r="17" spans="1:95" ht="12.75">
      <c r="A17" s="122" t="s">
        <v>11</v>
      </c>
      <c r="B17" s="4"/>
      <c r="C17" s="67">
        <f>'APP G2 SCHEDULE'!C17+'APP G3 SCHEDULE'!C17</f>
        <v>2264</v>
      </c>
      <c r="D17" s="12">
        <f>'APP G2 SCHEDULE'!D17+'APP G3 SCHEDULE'!D17</f>
        <v>752</v>
      </c>
      <c r="E17" s="12">
        <f t="shared" si="3"/>
        <v>3016</v>
      </c>
      <c r="F17" s="12">
        <f>'APP G2 SCHEDULE'!F17+'APP G3 SCHEDULE'!F17</f>
        <v>20</v>
      </c>
      <c r="G17" s="12">
        <f t="shared" si="15"/>
        <v>772</v>
      </c>
      <c r="H17" s="12">
        <f>'APP G2 SCHEDULE'!H17+'APP G3 SCHEDULE'!H17</f>
        <v>119</v>
      </c>
      <c r="I17" s="12">
        <f t="shared" si="16"/>
        <v>2383</v>
      </c>
      <c r="J17" s="32">
        <f t="shared" si="14"/>
        <v>3155</v>
      </c>
      <c r="K17" s="118"/>
      <c r="L17" s="67">
        <f>'APP G2 SCHEDULE'!L17+'APP G3 SCHEDULE'!L17</f>
        <v>2097.04</v>
      </c>
      <c r="M17" s="12">
        <f>'APP G2 SCHEDULE'!M17+'APP G3 SCHEDULE'!M17</f>
        <v>752</v>
      </c>
      <c r="N17" s="12">
        <f t="shared" si="4"/>
        <v>2849.04</v>
      </c>
      <c r="O17" s="12">
        <v>0</v>
      </c>
      <c r="P17" s="12">
        <f t="shared" si="18"/>
        <v>752</v>
      </c>
      <c r="Q17" s="12">
        <f>'APP G2 SCHEDULE'!Q17+'APP G3 SCHEDULE'!Q17</f>
        <v>285.96</v>
      </c>
      <c r="R17" s="12">
        <f t="shared" si="19"/>
        <v>2383</v>
      </c>
      <c r="S17" s="32">
        <f t="shared" si="20"/>
        <v>3135</v>
      </c>
      <c r="T17" s="122" t="s">
        <v>11</v>
      </c>
      <c r="U17" s="126"/>
      <c r="V17" s="67">
        <f t="shared" si="0"/>
        <v>-166.96000000000004</v>
      </c>
      <c r="W17" s="11">
        <f t="shared" si="0"/>
        <v>0</v>
      </c>
      <c r="X17" s="12">
        <f t="shared" si="5"/>
        <v>-166.96000000000004</v>
      </c>
      <c r="Y17" s="11">
        <f t="shared" si="1"/>
        <v>-20</v>
      </c>
      <c r="Z17" s="12">
        <f t="shared" si="21"/>
        <v>-20</v>
      </c>
      <c r="AA17" s="11">
        <f t="shared" si="2"/>
        <v>166.95999999999998</v>
      </c>
      <c r="AB17" s="12">
        <f t="shared" si="22"/>
        <v>0</v>
      </c>
      <c r="AC17" s="32">
        <f t="shared" si="23"/>
        <v>-20</v>
      </c>
      <c r="AD17" s="118"/>
      <c r="AE17" s="310"/>
      <c r="AF17" s="311"/>
      <c r="AG17" s="311"/>
      <c r="AH17" s="311"/>
      <c r="AI17" s="312"/>
      <c r="AJ17" s="134" t="s">
        <v>11</v>
      </c>
      <c r="AK17" s="123"/>
      <c r="AL17" s="286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8"/>
      <c r="BA17" s="134" t="s">
        <v>11</v>
      </c>
      <c r="BB17" s="123"/>
      <c r="BC17" s="142">
        <f>'APP G2 SCHEDULE'!BC17+'APP G3 SCHEDULE'!BC17</f>
        <v>94</v>
      </c>
      <c r="BD17" s="86">
        <f>'APP G2 SCHEDULE'!BD17+'APP G3 SCHEDULE'!BD17</f>
        <v>91</v>
      </c>
      <c r="BE17" s="145">
        <f t="shared" si="6"/>
        <v>-3</v>
      </c>
      <c r="BF17" s="149"/>
      <c r="BG17" s="89">
        <f>'APP G2 SCHEDULE'!BG17+'APP G3 SCHEDULE'!BG17</f>
        <v>75.12879452054794</v>
      </c>
      <c r="BH17" s="140">
        <f t="shared" si="7"/>
        <v>-15.871205479452058</v>
      </c>
      <c r="BI17" s="246">
        <f t="shared" si="8"/>
        <v>-18.87120547945206</v>
      </c>
      <c r="BJ17" s="185"/>
      <c r="BK17" s="277"/>
      <c r="BL17" s="278"/>
      <c r="BM17" s="134" t="s">
        <v>11</v>
      </c>
      <c r="BN17" s="123"/>
      <c r="BO17" s="286"/>
      <c r="BP17" s="289"/>
      <c r="BQ17" s="289"/>
      <c r="BR17" s="288"/>
      <c r="BS17" s="286"/>
      <c r="BT17" s="288"/>
      <c r="BU17" s="369"/>
      <c r="BV17" s="370"/>
      <c r="BW17" s="370"/>
      <c r="BX17" s="370"/>
      <c r="BY17" s="371"/>
      <c r="BZ17" s="134" t="s">
        <v>11</v>
      </c>
      <c r="CA17" s="123"/>
      <c r="CB17" s="221">
        <f t="shared" si="9"/>
        <v>91</v>
      </c>
      <c r="CC17" s="190">
        <f t="shared" si="10"/>
        <v>-15.871205479452058</v>
      </c>
      <c r="CD17" s="194"/>
      <c r="CE17" s="194"/>
      <c r="CF17" s="86"/>
      <c r="CG17" s="139"/>
      <c r="CH17" s="202">
        <f t="shared" si="11"/>
        <v>-15.871205479452058</v>
      </c>
      <c r="CI17" s="89">
        <f>'APP G2 SCHEDULE'!BP17+'APP G3 SCHEDULE'!BP17</f>
        <v>0</v>
      </c>
      <c r="CJ17" s="86"/>
      <c r="CK17" s="194">
        <f>'APP G2 SCHEDULE'!BR17+'APP G3 SCHEDULE'!BR17</f>
        <v>2.3205479452054796</v>
      </c>
      <c r="CL17" s="194"/>
      <c r="CM17" s="86"/>
      <c r="CN17" s="86"/>
      <c r="CO17" s="101">
        <f t="shared" si="17"/>
        <v>2.3205479452054796</v>
      </c>
      <c r="CP17" s="209">
        <f t="shared" si="12"/>
        <v>-13.550657534246579</v>
      </c>
      <c r="CQ17" s="211">
        <f t="shared" si="13"/>
        <v>77.44934246575342</v>
      </c>
    </row>
    <row r="18" spans="1:95" ht="12.75">
      <c r="A18" s="122" t="s">
        <v>12</v>
      </c>
      <c r="B18" s="4"/>
      <c r="C18" s="67">
        <f>'APP G2 SCHEDULE'!C18+'APP G3 SCHEDULE'!C18</f>
        <v>2071</v>
      </c>
      <c r="D18" s="12">
        <f>'APP G2 SCHEDULE'!D18+'APP G3 SCHEDULE'!D18</f>
        <v>633</v>
      </c>
      <c r="E18" s="12">
        <f t="shared" si="3"/>
        <v>2704</v>
      </c>
      <c r="F18" s="12">
        <f>'APP G2 SCHEDULE'!F18+'APP G3 SCHEDULE'!F18</f>
        <v>34</v>
      </c>
      <c r="G18" s="12">
        <f t="shared" si="15"/>
        <v>667</v>
      </c>
      <c r="H18" s="12">
        <f>'APP G2 SCHEDULE'!H18+'APP G3 SCHEDULE'!H18</f>
        <v>299</v>
      </c>
      <c r="I18" s="12">
        <f t="shared" si="16"/>
        <v>2370</v>
      </c>
      <c r="J18" s="32">
        <f t="shared" si="14"/>
        <v>3037</v>
      </c>
      <c r="K18" s="118"/>
      <c r="L18" s="67">
        <f>'APP G2 SCHEDULE'!L18+'APP G3 SCHEDULE'!L18</f>
        <v>1469.4</v>
      </c>
      <c r="M18" s="12">
        <f>'APP G2 SCHEDULE'!M18+'APP G3 SCHEDULE'!M18</f>
        <v>633</v>
      </c>
      <c r="N18" s="12">
        <f t="shared" si="4"/>
        <v>2102.4</v>
      </c>
      <c r="O18" s="12">
        <v>0</v>
      </c>
      <c r="P18" s="12">
        <f t="shared" si="18"/>
        <v>633</v>
      </c>
      <c r="Q18" s="12">
        <f>'APP G2 SCHEDULE'!Q18+'APP G3 SCHEDULE'!Q18</f>
        <v>900.6</v>
      </c>
      <c r="R18" s="12">
        <f t="shared" si="19"/>
        <v>2370</v>
      </c>
      <c r="S18" s="32">
        <f t="shared" si="20"/>
        <v>3003</v>
      </c>
      <c r="T18" s="122" t="s">
        <v>12</v>
      </c>
      <c r="U18" s="126"/>
      <c r="V18" s="67">
        <f t="shared" si="0"/>
        <v>-601.5999999999999</v>
      </c>
      <c r="W18" s="11">
        <f t="shared" si="0"/>
        <v>0</v>
      </c>
      <c r="X18" s="12">
        <f t="shared" si="5"/>
        <v>-601.5999999999999</v>
      </c>
      <c r="Y18" s="11">
        <f t="shared" si="1"/>
        <v>-34</v>
      </c>
      <c r="Z18" s="12">
        <f t="shared" si="21"/>
        <v>-34</v>
      </c>
      <c r="AA18" s="11">
        <f t="shared" si="2"/>
        <v>601.6</v>
      </c>
      <c r="AB18" s="12">
        <f t="shared" si="22"/>
        <v>0</v>
      </c>
      <c r="AC18" s="32">
        <f t="shared" si="23"/>
        <v>-34</v>
      </c>
      <c r="AD18" s="118"/>
      <c r="AE18" s="310"/>
      <c r="AF18" s="311"/>
      <c r="AG18" s="311"/>
      <c r="AH18" s="311"/>
      <c r="AI18" s="312"/>
      <c r="AJ18" s="134" t="s">
        <v>12</v>
      </c>
      <c r="AK18" s="123"/>
      <c r="AL18" s="286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8"/>
      <c r="BA18" s="134" t="s">
        <v>12</v>
      </c>
      <c r="BB18" s="123"/>
      <c r="BC18" s="142">
        <f>'APP G2 SCHEDULE'!BC18+'APP G3 SCHEDULE'!BC18</f>
        <v>91</v>
      </c>
      <c r="BD18" s="86">
        <f>'APP G2 SCHEDULE'!BD18+'APP G3 SCHEDULE'!BD18</f>
        <v>69</v>
      </c>
      <c r="BE18" s="145">
        <f t="shared" si="6"/>
        <v>-22</v>
      </c>
      <c r="BF18" s="149"/>
      <c r="BG18" s="89">
        <f>'APP G2 SCHEDULE'!BG18+'APP G3 SCHEDULE'!BG18</f>
        <v>59</v>
      </c>
      <c r="BH18" s="140">
        <f>BG18-BD18</f>
        <v>-10</v>
      </c>
      <c r="BI18" s="246">
        <f>BG18-BC18</f>
        <v>-32</v>
      </c>
      <c r="BJ18" s="185"/>
      <c r="BK18" s="277"/>
      <c r="BL18" s="278"/>
      <c r="BM18" s="134" t="s">
        <v>12</v>
      </c>
      <c r="BN18" s="123"/>
      <c r="BO18" s="286"/>
      <c r="BP18" s="289"/>
      <c r="BQ18" s="289"/>
      <c r="BR18" s="288"/>
      <c r="BS18" s="286"/>
      <c r="BT18" s="288"/>
      <c r="BU18" s="369"/>
      <c r="BV18" s="370"/>
      <c r="BW18" s="370"/>
      <c r="BX18" s="370"/>
      <c r="BY18" s="371"/>
      <c r="BZ18" s="134" t="s">
        <v>12</v>
      </c>
      <c r="CA18" s="123"/>
      <c r="CB18" s="221">
        <f t="shared" si="9"/>
        <v>69</v>
      </c>
      <c r="CC18" s="190">
        <f t="shared" si="10"/>
        <v>-10</v>
      </c>
      <c r="CD18" s="194"/>
      <c r="CE18" s="194"/>
      <c r="CF18" s="86"/>
      <c r="CG18" s="198"/>
      <c r="CH18" s="202">
        <f t="shared" si="11"/>
        <v>-10</v>
      </c>
      <c r="CI18" s="89">
        <f>'APP G2 SCHEDULE'!BP18+'APP G3 SCHEDULE'!BP18</f>
        <v>0</v>
      </c>
      <c r="CJ18" s="86"/>
      <c r="CK18" s="194">
        <f>'APP G2 SCHEDULE'!BR18+'APP G3 SCHEDULE'!BR18</f>
        <v>0.5908561643835616</v>
      </c>
      <c r="CL18" s="194"/>
      <c r="CM18" s="86"/>
      <c r="CN18" s="86"/>
      <c r="CO18" s="101">
        <f t="shared" si="17"/>
        <v>0.5908561643835616</v>
      </c>
      <c r="CP18" s="209">
        <f t="shared" si="12"/>
        <v>-9.409143835616439</v>
      </c>
      <c r="CQ18" s="211">
        <f t="shared" si="13"/>
        <v>59.59085616438356</v>
      </c>
    </row>
    <row r="19" spans="1:95" ht="13.5" thickBot="1">
      <c r="A19" s="122" t="s">
        <v>13</v>
      </c>
      <c r="B19" s="4"/>
      <c r="C19" s="67">
        <f>'APP G2 SCHEDULE'!C19+'APP G3 SCHEDULE'!C19</f>
        <v>2060</v>
      </c>
      <c r="D19" s="12">
        <f>'APP G2 SCHEDULE'!D19+'APP G3 SCHEDULE'!D19</f>
        <v>43748</v>
      </c>
      <c r="E19" s="12">
        <f t="shared" si="3"/>
        <v>45808</v>
      </c>
      <c r="F19" s="12">
        <f>'APP G2 SCHEDULE'!F19+'APP G3 SCHEDULE'!F19</f>
        <v>8723</v>
      </c>
      <c r="G19" s="12">
        <f t="shared" si="15"/>
        <v>52471</v>
      </c>
      <c r="H19" s="12">
        <f>'APP G2 SCHEDULE'!H19+'APP G3 SCHEDULE'!H19</f>
        <v>5160</v>
      </c>
      <c r="I19" s="12">
        <f t="shared" si="16"/>
        <v>7220</v>
      </c>
      <c r="J19" s="32">
        <f t="shared" si="14"/>
        <v>59691</v>
      </c>
      <c r="K19" s="118"/>
      <c r="L19" s="67">
        <f>'APP G2 SCHEDULE'!L19+'APP G3 SCHEDULE'!L19</f>
        <v>1155.8600000000001</v>
      </c>
      <c r="M19" s="12">
        <f>'APP G2 SCHEDULE'!M19+'APP G3 SCHEDULE'!M19</f>
        <v>43748</v>
      </c>
      <c r="N19" s="12">
        <f t="shared" si="4"/>
        <v>44903.86</v>
      </c>
      <c r="O19" s="12">
        <v>0</v>
      </c>
      <c r="P19" s="12">
        <f t="shared" si="18"/>
        <v>43748</v>
      </c>
      <c r="Q19" s="12">
        <f>'APP G2 SCHEDULE'!Q19+'APP G3 SCHEDULE'!Q19</f>
        <v>6064.139999999999</v>
      </c>
      <c r="R19" s="12">
        <f t="shared" si="19"/>
        <v>7220</v>
      </c>
      <c r="S19" s="32">
        <f t="shared" si="20"/>
        <v>50968</v>
      </c>
      <c r="T19" s="122" t="s">
        <v>13</v>
      </c>
      <c r="U19" s="126"/>
      <c r="V19" s="67">
        <f t="shared" si="0"/>
        <v>-904.1399999999999</v>
      </c>
      <c r="W19" s="11">
        <f t="shared" si="0"/>
        <v>0</v>
      </c>
      <c r="X19" s="12">
        <f t="shared" si="5"/>
        <v>-904.1399999999999</v>
      </c>
      <c r="Y19" s="11">
        <f t="shared" si="1"/>
        <v>-8723</v>
      </c>
      <c r="Z19" s="12">
        <f t="shared" si="21"/>
        <v>-8723</v>
      </c>
      <c r="AA19" s="11">
        <f t="shared" si="2"/>
        <v>904.1399999999994</v>
      </c>
      <c r="AB19" s="12">
        <f t="shared" si="22"/>
        <v>0</v>
      </c>
      <c r="AC19" s="32">
        <f t="shared" si="23"/>
        <v>-8723</v>
      </c>
      <c r="AD19" s="118"/>
      <c r="AE19" s="310"/>
      <c r="AF19" s="311"/>
      <c r="AG19" s="311"/>
      <c r="AH19" s="311"/>
      <c r="AI19" s="312"/>
      <c r="AJ19" s="134" t="s">
        <v>13</v>
      </c>
      <c r="AK19" s="123"/>
      <c r="AL19" s="286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8"/>
      <c r="BA19" s="134" t="s">
        <v>13</v>
      </c>
      <c r="BB19" s="123"/>
      <c r="BC19" s="142">
        <f>'APP G2 SCHEDULE'!BC19+'APP G3 SCHEDULE'!BC19</f>
        <v>736</v>
      </c>
      <c r="BD19" s="86">
        <f>'APP G2 SCHEDULE'!BD19+'APP G3 SCHEDULE'!BD19</f>
        <v>727</v>
      </c>
      <c r="BE19" s="145">
        <f t="shared" si="6"/>
        <v>-9</v>
      </c>
      <c r="BF19" s="149"/>
      <c r="BG19" s="89">
        <f>'APP G2 SCHEDULE'!BG19+'APP G3 SCHEDULE'!BG19</f>
        <v>701.1935328034576</v>
      </c>
      <c r="BH19" s="86">
        <f t="shared" si="7"/>
        <v>-25.80646719654237</v>
      </c>
      <c r="BI19" s="243">
        <f t="shared" si="8"/>
        <v>-34.80646719654237</v>
      </c>
      <c r="BJ19" s="185"/>
      <c r="BK19" s="277"/>
      <c r="BL19" s="278"/>
      <c r="BM19" s="134" t="s">
        <v>13</v>
      </c>
      <c r="BN19" s="123"/>
      <c r="BO19" s="286"/>
      <c r="BP19" s="289"/>
      <c r="BQ19" s="289"/>
      <c r="BR19" s="288"/>
      <c r="BS19" s="286"/>
      <c r="BT19" s="288"/>
      <c r="BU19" s="369"/>
      <c r="BV19" s="370"/>
      <c r="BW19" s="370"/>
      <c r="BX19" s="370"/>
      <c r="BY19" s="371"/>
      <c r="BZ19" s="134" t="s">
        <v>13</v>
      </c>
      <c r="CA19" s="123"/>
      <c r="CB19" s="221">
        <f t="shared" si="9"/>
        <v>727</v>
      </c>
      <c r="CC19" s="190">
        <f t="shared" si="10"/>
        <v>-25.80646719654237</v>
      </c>
      <c r="CD19" s="194"/>
      <c r="CE19" s="194"/>
      <c r="CF19" s="86">
        <v>-208</v>
      </c>
      <c r="CG19" s="139">
        <v>-36</v>
      </c>
      <c r="CH19" s="202">
        <f t="shared" si="11"/>
        <v>-269.80646719654237</v>
      </c>
      <c r="CI19" s="89">
        <f>'APP G2 SCHEDULE'!BP19+'APP G3 SCHEDULE'!BP19</f>
        <v>0</v>
      </c>
      <c r="CJ19" s="86">
        <v>42</v>
      </c>
      <c r="CK19" s="194">
        <f>'APP G2 SCHEDULE'!BR19+'APP G3 SCHEDULE'!BR19</f>
        <v>15.845853783605598</v>
      </c>
      <c r="CL19" s="194"/>
      <c r="CM19" s="86">
        <v>208</v>
      </c>
      <c r="CN19" s="86"/>
      <c r="CO19" s="101">
        <f t="shared" si="17"/>
        <v>265.8458537836056</v>
      </c>
      <c r="CP19" s="209">
        <f t="shared" si="12"/>
        <v>-3.960613412936766</v>
      </c>
      <c r="CQ19" s="211">
        <f t="shared" si="13"/>
        <v>723.0393865870633</v>
      </c>
    </row>
    <row r="20" spans="1:95" ht="12.75" customHeight="1">
      <c r="A20" s="122" t="s">
        <v>14</v>
      </c>
      <c r="B20" s="4"/>
      <c r="C20" s="67">
        <f>'APP G2 SCHEDULE'!C20+'APP G3 SCHEDULE'!C20</f>
        <v>913</v>
      </c>
      <c r="D20" s="12">
        <f>'APP G2 SCHEDULE'!D20+'APP G3 SCHEDULE'!D20</f>
        <v>499</v>
      </c>
      <c r="E20" s="12">
        <f t="shared" si="3"/>
        <v>1412</v>
      </c>
      <c r="F20" s="12">
        <f>'APP G2 SCHEDULE'!F20+'APP G3 SCHEDULE'!F20</f>
        <v>54</v>
      </c>
      <c r="G20" s="12">
        <f t="shared" si="15"/>
        <v>553</v>
      </c>
      <c r="H20" s="12">
        <f>'APP G2 SCHEDULE'!H20+'APP G3 SCHEDULE'!H20</f>
        <v>4565</v>
      </c>
      <c r="I20" s="12">
        <f t="shared" si="16"/>
        <v>5478</v>
      </c>
      <c r="J20" s="32">
        <f t="shared" si="14"/>
        <v>6031</v>
      </c>
      <c r="K20" s="118"/>
      <c r="L20" s="67">
        <f>'APP G2 SCHEDULE'!L20+'APP G3 SCHEDULE'!L20</f>
        <v>419.8199999999997</v>
      </c>
      <c r="M20" s="12">
        <f>'APP G2 SCHEDULE'!M20+'APP G3 SCHEDULE'!M20</f>
        <v>499</v>
      </c>
      <c r="N20" s="12">
        <f t="shared" si="4"/>
        <v>918.8199999999997</v>
      </c>
      <c r="O20" s="12">
        <v>0</v>
      </c>
      <c r="P20" s="12">
        <f t="shared" si="18"/>
        <v>499</v>
      </c>
      <c r="Q20" s="12">
        <f>'APP G2 SCHEDULE'!Q20+'APP G3 SCHEDULE'!Q20</f>
        <v>5058.18</v>
      </c>
      <c r="R20" s="12">
        <f t="shared" si="19"/>
        <v>5478</v>
      </c>
      <c r="S20" s="32">
        <f t="shared" si="20"/>
        <v>5977</v>
      </c>
      <c r="T20" s="122" t="s">
        <v>14</v>
      </c>
      <c r="U20" s="126"/>
      <c r="V20" s="67">
        <f t="shared" si="0"/>
        <v>-493.1800000000003</v>
      </c>
      <c r="W20" s="11">
        <f t="shared" si="0"/>
        <v>0</v>
      </c>
      <c r="X20" s="12">
        <f t="shared" si="5"/>
        <v>-493.1800000000003</v>
      </c>
      <c r="Y20" s="11">
        <f t="shared" si="1"/>
        <v>-54</v>
      </c>
      <c r="Z20" s="12">
        <f t="shared" si="21"/>
        <v>-54</v>
      </c>
      <c r="AA20" s="11">
        <f t="shared" si="2"/>
        <v>493.1800000000003</v>
      </c>
      <c r="AB20" s="12">
        <f t="shared" si="22"/>
        <v>0</v>
      </c>
      <c r="AC20" s="32">
        <f t="shared" si="23"/>
        <v>-54</v>
      </c>
      <c r="AD20" s="118"/>
      <c r="AE20" s="302" t="s">
        <v>188</v>
      </c>
      <c r="AF20" s="308"/>
      <c r="AG20" s="308"/>
      <c r="AH20" s="308"/>
      <c r="AI20" s="309"/>
      <c r="AJ20" s="134" t="s">
        <v>14</v>
      </c>
      <c r="AK20" s="123"/>
      <c r="AL20" s="286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8"/>
      <c r="BA20" s="134" t="s">
        <v>14</v>
      </c>
      <c r="BB20" s="123"/>
      <c r="BC20" s="142">
        <f>'APP G2 SCHEDULE'!BC20+'APP G3 SCHEDULE'!BC20</f>
        <v>46</v>
      </c>
      <c r="BD20" s="86">
        <f>'APP G2 SCHEDULE'!BD20+'APP G3 SCHEDULE'!BD20</f>
        <v>57</v>
      </c>
      <c r="BE20" s="145">
        <f t="shared" si="6"/>
        <v>11</v>
      </c>
      <c r="BF20" s="149"/>
      <c r="BG20" s="89">
        <f>'APP G2 SCHEDULE'!BG20+'APP G3 SCHEDULE'!BG20</f>
        <v>30.030549815777032</v>
      </c>
      <c r="BH20" s="86">
        <f t="shared" si="7"/>
        <v>-26.969450184222968</v>
      </c>
      <c r="BI20" s="243">
        <f t="shared" si="8"/>
        <v>-15.969450184222968</v>
      </c>
      <c r="BJ20" s="185"/>
      <c r="BK20" s="277"/>
      <c r="BL20" s="278"/>
      <c r="BM20" s="134" t="s">
        <v>14</v>
      </c>
      <c r="BN20" s="123"/>
      <c r="BO20" s="286"/>
      <c r="BP20" s="289"/>
      <c r="BQ20" s="289"/>
      <c r="BR20" s="288"/>
      <c r="BS20" s="286"/>
      <c r="BT20" s="288"/>
      <c r="BU20" s="369"/>
      <c r="BV20" s="370"/>
      <c r="BW20" s="370"/>
      <c r="BX20" s="370"/>
      <c r="BY20" s="371"/>
      <c r="BZ20" s="134" t="s">
        <v>14</v>
      </c>
      <c r="CA20" s="123"/>
      <c r="CB20" s="221">
        <f t="shared" si="9"/>
        <v>57</v>
      </c>
      <c r="CC20" s="190">
        <f t="shared" si="10"/>
        <v>-26.969450184222968</v>
      </c>
      <c r="CD20" s="194"/>
      <c r="CE20" s="194"/>
      <c r="CF20" s="86"/>
      <c r="CG20" s="139"/>
      <c r="CH20" s="202">
        <f t="shared" si="11"/>
        <v>-26.969450184222968</v>
      </c>
      <c r="CI20" s="89">
        <f>'APP G2 SCHEDULE'!BP20+'APP G3 SCHEDULE'!BP20</f>
        <v>0</v>
      </c>
      <c r="CJ20" s="86"/>
      <c r="CK20" s="194">
        <f>'APP G2 SCHEDULE'!BR20+'APP G3 SCHEDULE'!BR20</f>
        <v>0.7940743190048811</v>
      </c>
      <c r="CL20" s="194"/>
      <c r="CM20" s="86"/>
      <c r="CN20" s="86"/>
      <c r="CO20" s="101">
        <f t="shared" si="17"/>
        <v>0.7940743190048811</v>
      </c>
      <c r="CP20" s="209">
        <f t="shared" si="12"/>
        <v>-26.175375865218086</v>
      </c>
      <c r="CQ20" s="211">
        <f t="shared" si="13"/>
        <v>30.824624134781914</v>
      </c>
    </row>
    <row r="21" spans="1:95" ht="12.75">
      <c r="A21" s="122" t="s">
        <v>15</v>
      </c>
      <c r="B21" s="4"/>
      <c r="C21" s="67">
        <f>'APP G2 SCHEDULE'!C21+'APP G3 SCHEDULE'!C21</f>
        <v>1980</v>
      </c>
      <c r="D21" s="12">
        <f>'APP G2 SCHEDULE'!D21+'APP G3 SCHEDULE'!D21</f>
        <v>2920</v>
      </c>
      <c r="E21" s="12">
        <f t="shared" si="3"/>
        <v>4900</v>
      </c>
      <c r="F21" s="12">
        <f>'APP G2 SCHEDULE'!F21+'APP G3 SCHEDULE'!F21</f>
        <v>113</v>
      </c>
      <c r="G21" s="12">
        <f t="shared" si="15"/>
        <v>3033</v>
      </c>
      <c r="H21" s="12">
        <f>'APP G2 SCHEDULE'!H21+'APP G3 SCHEDULE'!H21</f>
        <v>3097</v>
      </c>
      <c r="I21" s="12">
        <f t="shared" si="16"/>
        <v>5077</v>
      </c>
      <c r="J21" s="32">
        <f t="shared" si="14"/>
        <v>8110</v>
      </c>
      <c r="K21" s="118"/>
      <c r="L21" s="67">
        <f>'APP G2 SCHEDULE'!L21+'APP G3 SCHEDULE'!L21</f>
        <v>1675.4099999999999</v>
      </c>
      <c r="M21" s="12">
        <f>'APP G2 SCHEDULE'!M21+'APP G3 SCHEDULE'!M21</f>
        <v>2920</v>
      </c>
      <c r="N21" s="12">
        <f t="shared" si="4"/>
        <v>4595.41</v>
      </c>
      <c r="O21" s="12">
        <v>0</v>
      </c>
      <c r="P21" s="12">
        <f t="shared" si="18"/>
        <v>2920</v>
      </c>
      <c r="Q21" s="12">
        <f>'APP G2 SCHEDULE'!Q21+'APP G3 SCHEDULE'!Q21</f>
        <v>3401.59</v>
      </c>
      <c r="R21" s="12">
        <f t="shared" si="19"/>
        <v>5077</v>
      </c>
      <c r="S21" s="32">
        <f t="shared" si="20"/>
        <v>7997</v>
      </c>
      <c r="T21" s="122" t="s">
        <v>15</v>
      </c>
      <c r="U21" s="126"/>
      <c r="V21" s="67">
        <f t="shared" si="0"/>
        <v>-304.59000000000015</v>
      </c>
      <c r="W21" s="11">
        <f t="shared" si="0"/>
        <v>0</v>
      </c>
      <c r="X21" s="12">
        <f t="shared" si="5"/>
        <v>-304.59000000000015</v>
      </c>
      <c r="Y21" s="11">
        <f t="shared" si="1"/>
        <v>-113</v>
      </c>
      <c r="Z21" s="12">
        <f t="shared" si="21"/>
        <v>-113</v>
      </c>
      <c r="AA21" s="11">
        <f t="shared" si="2"/>
        <v>304.59000000000015</v>
      </c>
      <c r="AB21" s="12">
        <f t="shared" si="22"/>
        <v>0</v>
      </c>
      <c r="AC21" s="32">
        <f t="shared" si="23"/>
        <v>-113</v>
      </c>
      <c r="AD21" s="118"/>
      <c r="AE21" s="310"/>
      <c r="AF21" s="311"/>
      <c r="AG21" s="311"/>
      <c r="AH21" s="311"/>
      <c r="AI21" s="312"/>
      <c r="AJ21" s="134" t="s">
        <v>15</v>
      </c>
      <c r="AK21" s="123"/>
      <c r="AL21" s="286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34" t="s">
        <v>15</v>
      </c>
      <c r="BB21" s="123"/>
      <c r="BC21" s="142">
        <f>'APP G2 SCHEDULE'!BC21+'APP G3 SCHEDULE'!BC21</f>
        <v>76</v>
      </c>
      <c r="BD21" s="86">
        <f>'APP G2 SCHEDULE'!BD21+'APP G3 SCHEDULE'!BD21</f>
        <v>70</v>
      </c>
      <c r="BE21" s="145">
        <f t="shared" si="6"/>
        <v>-6</v>
      </c>
      <c r="BF21" s="149"/>
      <c r="BG21" s="89">
        <f>'APP G2 SCHEDULE'!BG21+'APP G3 SCHEDULE'!BG21</f>
        <v>60.518631070983815</v>
      </c>
      <c r="BH21" s="86">
        <f t="shared" si="7"/>
        <v>-9.481368929016185</v>
      </c>
      <c r="BI21" s="243">
        <f t="shared" si="8"/>
        <v>-15.481368929016185</v>
      </c>
      <c r="BJ21" s="185"/>
      <c r="BK21" s="277"/>
      <c r="BL21" s="278"/>
      <c r="BM21" s="134" t="s">
        <v>15</v>
      </c>
      <c r="BN21" s="123"/>
      <c r="BO21" s="286"/>
      <c r="BP21" s="289"/>
      <c r="BQ21" s="289"/>
      <c r="BR21" s="288"/>
      <c r="BS21" s="286"/>
      <c r="BT21" s="288"/>
      <c r="BU21" s="369"/>
      <c r="BV21" s="370"/>
      <c r="BW21" s="370"/>
      <c r="BX21" s="370"/>
      <c r="BY21" s="371"/>
      <c r="BZ21" s="134" t="s">
        <v>15</v>
      </c>
      <c r="CA21" s="123"/>
      <c r="CB21" s="221">
        <f t="shared" si="9"/>
        <v>70</v>
      </c>
      <c r="CC21" s="190">
        <f t="shared" si="10"/>
        <v>-9.481368929016185</v>
      </c>
      <c r="CD21" s="194"/>
      <c r="CE21" s="194"/>
      <c r="CF21" s="86"/>
      <c r="CG21" s="139"/>
      <c r="CH21" s="202">
        <f t="shared" si="11"/>
        <v>-9.481368929016185</v>
      </c>
      <c r="CI21" s="89">
        <f>'APP G2 SCHEDULE'!BP21+'APP G3 SCHEDULE'!BP21</f>
        <v>1.1062266500622666</v>
      </c>
      <c r="CJ21" s="86"/>
      <c r="CK21" s="194">
        <f>'APP G2 SCHEDULE'!BR21+'APP G3 SCHEDULE'!BR21</f>
        <v>2.3573163138231634</v>
      </c>
      <c r="CL21" s="194"/>
      <c r="CM21" s="86"/>
      <c r="CN21" s="86"/>
      <c r="CO21" s="101">
        <f t="shared" si="17"/>
        <v>3.46354296388543</v>
      </c>
      <c r="CP21" s="209">
        <f t="shared" si="12"/>
        <v>-6.017825965130754</v>
      </c>
      <c r="CQ21" s="211">
        <f t="shared" si="13"/>
        <v>63.982174034869246</v>
      </c>
    </row>
    <row r="22" spans="1:95" ht="12.75">
      <c r="A22" s="122" t="s">
        <v>16</v>
      </c>
      <c r="B22" s="4"/>
      <c r="C22" s="67">
        <f>'APP G2 SCHEDULE'!C22+'APP G3 SCHEDULE'!C22</f>
        <v>474</v>
      </c>
      <c r="D22" s="12">
        <f>'APP G2 SCHEDULE'!D22+'APP G3 SCHEDULE'!D22</f>
        <v>111</v>
      </c>
      <c r="E22" s="12">
        <f t="shared" si="3"/>
        <v>585</v>
      </c>
      <c r="F22" s="12">
        <f>'APP G2 SCHEDULE'!F22+'APP G3 SCHEDULE'!F22</f>
        <v>0</v>
      </c>
      <c r="G22" s="12">
        <f t="shared" si="15"/>
        <v>111</v>
      </c>
      <c r="H22" s="12">
        <f>'APP G2 SCHEDULE'!H22+'APP G3 SCHEDULE'!H22</f>
        <v>10</v>
      </c>
      <c r="I22" s="12">
        <f t="shared" si="16"/>
        <v>484</v>
      </c>
      <c r="J22" s="32">
        <f t="shared" si="14"/>
        <v>595</v>
      </c>
      <c r="K22" s="118"/>
      <c r="L22" s="67">
        <f>'APP G2 SCHEDULE'!L22+'APP G3 SCHEDULE'!L22</f>
        <v>322.86</v>
      </c>
      <c r="M22" s="12">
        <f>'APP G2 SCHEDULE'!M22+'APP G3 SCHEDULE'!M22</f>
        <v>111</v>
      </c>
      <c r="N22" s="12">
        <f t="shared" si="4"/>
        <v>433.86</v>
      </c>
      <c r="O22" s="12">
        <v>0</v>
      </c>
      <c r="P22" s="12">
        <f t="shared" si="18"/>
        <v>111</v>
      </c>
      <c r="Q22" s="12">
        <f>'APP G2 SCHEDULE'!Q22+'APP G3 SCHEDULE'!Q22</f>
        <v>161.14</v>
      </c>
      <c r="R22" s="12">
        <f t="shared" si="19"/>
        <v>484</v>
      </c>
      <c r="S22" s="32">
        <f t="shared" si="20"/>
        <v>595</v>
      </c>
      <c r="T22" s="122" t="s">
        <v>16</v>
      </c>
      <c r="U22" s="126"/>
      <c r="V22" s="67">
        <f t="shared" si="0"/>
        <v>-151.14</v>
      </c>
      <c r="W22" s="11">
        <f t="shared" si="0"/>
        <v>0</v>
      </c>
      <c r="X22" s="12">
        <f t="shared" si="5"/>
        <v>-151.14</v>
      </c>
      <c r="Y22" s="11">
        <f t="shared" si="1"/>
        <v>0</v>
      </c>
      <c r="Z22" s="12">
        <f t="shared" si="21"/>
        <v>0</v>
      </c>
      <c r="AA22" s="11">
        <f t="shared" si="2"/>
        <v>151.14</v>
      </c>
      <c r="AB22" s="12">
        <f t="shared" si="22"/>
        <v>0</v>
      </c>
      <c r="AC22" s="32">
        <f t="shared" si="23"/>
        <v>0</v>
      </c>
      <c r="AD22" s="118"/>
      <c r="AE22" s="310"/>
      <c r="AF22" s="311"/>
      <c r="AG22" s="311"/>
      <c r="AH22" s="311"/>
      <c r="AI22" s="312"/>
      <c r="AJ22" s="134" t="s">
        <v>16</v>
      </c>
      <c r="AK22" s="123"/>
      <c r="AL22" s="286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8"/>
      <c r="BA22" s="134" t="s">
        <v>16</v>
      </c>
      <c r="BB22" s="123"/>
      <c r="BC22" s="142">
        <f>'APP G2 SCHEDULE'!BC22+'APP G3 SCHEDULE'!BC22</f>
        <v>25</v>
      </c>
      <c r="BD22" s="86">
        <f>'APP G2 SCHEDULE'!BD22+'APP G3 SCHEDULE'!BD22</f>
        <v>21</v>
      </c>
      <c r="BE22" s="145">
        <f t="shared" si="6"/>
        <v>-4</v>
      </c>
      <c r="BF22" s="149"/>
      <c r="BG22" s="89">
        <f>'APP G2 SCHEDULE'!BG22+'APP G3 SCHEDULE'!BG22</f>
        <v>18.20774665592264</v>
      </c>
      <c r="BH22" s="86">
        <f t="shared" si="7"/>
        <v>-2.792253344077359</v>
      </c>
      <c r="BI22" s="243">
        <f t="shared" si="8"/>
        <v>-6.792253344077359</v>
      </c>
      <c r="BJ22" s="185"/>
      <c r="BK22" s="277"/>
      <c r="BL22" s="278"/>
      <c r="BM22" s="134" t="s">
        <v>16</v>
      </c>
      <c r="BN22" s="123"/>
      <c r="BO22" s="286"/>
      <c r="BP22" s="289"/>
      <c r="BQ22" s="289"/>
      <c r="BR22" s="288"/>
      <c r="BS22" s="286"/>
      <c r="BT22" s="288"/>
      <c r="BU22" s="369"/>
      <c r="BV22" s="370"/>
      <c r="BW22" s="370"/>
      <c r="BX22" s="370"/>
      <c r="BY22" s="371"/>
      <c r="BZ22" s="134" t="s">
        <v>16</v>
      </c>
      <c r="CA22" s="123"/>
      <c r="CB22" s="221">
        <f t="shared" si="9"/>
        <v>21</v>
      </c>
      <c r="CC22" s="190">
        <f t="shared" si="10"/>
        <v>-2.792253344077359</v>
      </c>
      <c r="CD22" s="194"/>
      <c r="CE22" s="194"/>
      <c r="CF22" s="86"/>
      <c r="CG22" s="139"/>
      <c r="CH22" s="202">
        <f t="shared" si="11"/>
        <v>-2.792253344077359</v>
      </c>
      <c r="CI22" s="89">
        <f>'APP G2 SCHEDULE'!BP22+'APP G3 SCHEDULE'!BP22</f>
        <v>0</v>
      </c>
      <c r="CJ22" s="86"/>
      <c r="CK22" s="194">
        <f>'APP G2 SCHEDULE'!BR22+'APP G3 SCHEDULE'!BR22</f>
        <v>0.29327961321514906</v>
      </c>
      <c r="CL22" s="194"/>
      <c r="CM22" s="86"/>
      <c r="CN22" s="86"/>
      <c r="CO22" s="101">
        <f t="shared" si="17"/>
        <v>0.29327961321514906</v>
      </c>
      <c r="CP22" s="209">
        <f t="shared" si="12"/>
        <v>-2.49897373086221</v>
      </c>
      <c r="CQ22" s="211">
        <f t="shared" si="13"/>
        <v>18.50102626913779</v>
      </c>
    </row>
    <row r="23" spans="1:95" ht="12.75">
      <c r="A23" s="122" t="s">
        <v>17</v>
      </c>
      <c r="B23" s="4"/>
      <c r="C23" s="67">
        <f>'APP G2 SCHEDULE'!C23+'APP G3 SCHEDULE'!C23</f>
        <v>1165</v>
      </c>
      <c r="D23" s="12">
        <f>'APP G2 SCHEDULE'!D23+'APP G3 SCHEDULE'!D23</f>
        <v>2616</v>
      </c>
      <c r="E23" s="12">
        <f t="shared" si="3"/>
        <v>3781</v>
      </c>
      <c r="F23" s="12">
        <f>'APP G2 SCHEDULE'!F23+'APP G3 SCHEDULE'!F23</f>
        <v>366</v>
      </c>
      <c r="G23" s="12">
        <f t="shared" si="15"/>
        <v>2982</v>
      </c>
      <c r="H23" s="12">
        <f>'APP G2 SCHEDULE'!H23+'APP G3 SCHEDULE'!H23</f>
        <v>1165</v>
      </c>
      <c r="I23" s="12">
        <f t="shared" si="16"/>
        <v>2330</v>
      </c>
      <c r="J23" s="32">
        <f t="shared" si="14"/>
        <v>5312</v>
      </c>
      <c r="K23" s="118"/>
      <c r="L23" s="67">
        <f>'APP G2 SCHEDULE'!L23+'APP G3 SCHEDULE'!L23</f>
        <v>885.4000000000001</v>
      </c>
      <c r="M23" s="12">
        <f>'APP G2 SCHEDULE'!M23+'APP G3 SCHEDULE'!M23</f>
        <v>2616</v>
      </c>
      <c r="N23" s="12">
        <f t="shared" si="4"/>
        <v>3501.4</v>
      </c>
      <c r="O23" s="12">
        <v>0</v>
      </c>
      <c r="P23" s="12">
        <f t="shared" si="18"/>
        <v>2616</v>
      </c>
      <c r="Q23" s="12">
        <f>'APP G2 SCHEDULE'!Q23+'APP G3 SCHEDULE'!Q23</f>
        <v>1444.6</v>
      </c>
      <c r="R23" s="12">
        <f t="shared" si="19"/>
        <v>2330</v>
      </c>
      <c r="S23" s="32">
        <f t="shared" si="20"/>
        <v>4946</v>
      </c>
      <c r="T23" s="122" t="s">
        <v>17</v>
      </c>
      <c r="U23" s="126"/>
      <c r="V23" s="67">
        <f t="shared" si="0"/>
        <v>-279.5999999999999</v>
      </c>
      <c r="W23" s="11">
        <f t="shared" si="0"/>
        <v>0</v>
      </c>
      <c r="X23" s="12">
        <f t="shared" si="5"/>
        <v>-279.5999999999999</v>
      </c>
      <c r="Y23" s="11">
        <f t="shared" si="1"/>
        <v>-366</v>
      </c>
      <c r="Z23" s="12">
        <f t="shared" si="21"/>
        <v>-366</v>
      </c>
      <c r="AA23" s="11">
        <f t="shared" si="2"/>
        <v>279.5999999999999</v>
      </c>
      <c r="AB23" s="12">
        <f t="shared" si="22"/>
        <v>0</v>
      </c>
      <c r="AC23" s="32">
        <f t="shared" si="23"/>
        <v>-366</v>
      </c>
      <c r="AD23" s="118"/>
      <c r="AE23" s="310"/>
      <c r="AF23" s="311"/>
      <c r="AG23" s="311"/>
      <c r="AH23" s="311"/>
      <c r="AI23" s="312"/>
      <c r="AJ23" s="134" t="s">
        <v>17</v>
      </c>
      <c r="AK23" s="123"/>
      <c r="AL23" s="286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8"/>
      <c r="BA23" s="134" t="s">
        <v>17</v>
      </c>
      <c r="BB23" s="123"/>
      <c r="BC23" s="142">
        <f>'APP G2 SCHEDULE'!BC23+'APP G3 SCHEDULE'!BC23</f>
        <v>84</v>
      </c>
      <c r="BD23" s="86">
        <f>'APP G2 SCHEDULE'!BD23+'APP G3 SCHEDULE'!BD23</f>
        <v>99</v>
      </c>
      <c r="BE23" s="145">
        <f t="shared" si="6"/>
        <v>15</v>
      </c>
      <c r="BF23" s="149"/>
      <c r="BG23" s="89">
        <f>'APP G2 SCHEDULE'!BG23+'APP G3 SCHEDULE'!BG23</f>
        <v>74.71158098307816</v>
      </c>
      <c r="BH23" s="86">
        <f t="shared" si="7"/>
        <v>-24.288419016921836</v>
      </c>
      <c r="BI23" s="243">
        <f t="shared" si="8"/>
        <v>-9.288419016921836</v>
      </c>
      <c r="BJ23" s="185"/>
      <c r="BK23" s="277"/>
      <c r="BL23" s="278"/>
      <c r="BM23" s="134" t="s">
        <v>17</v>
      </c>
      <c r="BN23" s="123"/>
      <c r="BO23" s="286"/>
      <c r="BP23" s="289"/>
      <c r="BQ23" s="289"/>
      <c r="BR23" s="288"/>
      <c r="BS23" s="286"/>
      <c r="BT23" s="288"/>
      <c r="BU23" s="369"/>
      <c r="BV23" s="370"/>
      <c r="BW23" s="370"/>
      <c r="BX23" s="370"/>
      <c r="BY23" s="371"/>
      <c r="BZ23" s="134" t="s">
        <v>17</v>
      </c>
      <c r="CA23" s="123"/>
      <c r="CB23" s="221">
        <f t="shared" si="9"/>
        <v>99</v>
      </c>
      <c r="CC23" s="190">
        <f t="shared" si="10"/>
        <v>-24.288419016921836</v>
      </c>
      <c r="CD23" s="194"/>
      <c r="CE23" s="194"/>
      <c r="CF23" s="86"/>
      <c r="CG23" s="139"/>
      <c r="CH23" s="202">
        <f t="shared" si="11"/>
        <v>-24.288419016921836</v>
      </c>
      <c r="CI23" s="89">
        <f>'APP G2 SCHEDULE'!BP23+'APP G3 SCHEDULE'!BP23</f>
        <v>0</v>
      </c>
      <c r="CJ23" s="86"/>
      <c r="CK23" s="194">
        <f>'APP G2 SCHEDULE'!BR23+'APP G3 SCHEDULE'!BR23</f>
        <v>1.5363094278807414</v>
      </c>
      <c r="CL23" s="194"/>
      <c r="CM23" s="86"/>
      <c r="CN23" s="86"/>
      <c r="CO23" s="101">
        <f t="shared" si="17"/>
        <v>1.5363094278807414</v>
      </c>
      <c r="CP23" s="209">
        <f t="shared" si="12"/>
        <v>-22.752109589041094</v>
      </c>
      <c r="CQ23" s="211">
        <f t="shared" si="13"/>
        <v>76.2478904109589</v>
      </c>
    </row>
    <row r="24" spans="1:95" ht="12.75">
      <c r="A24" s="122" t="s">
        <v>18</v>
      </c>
      <c r="B24" s="4"/>
      <c r="C24" s="67">
        <f>'APP G2 SCHEDULE'!C24+'APP G3 SCHEDULE'!C24</f>
        <v>46</v>
      </c>
      <c r="D24" s="12">
        <f>'APP G2 SCHEDULE'!D24+'APP G3 SCHEDULE'!D24</f>
        <v>1053</v>
      </c>
      <c r="E24" s="12">
        <f t="shared" si="3"/>
        <v>1099</v>
      </c>
      <c r="F24" s="12">
        <f>'APP G2 SCHEDULE'!F24+'APP G3 SCHEDULE'!F24</f>
        <v>131</v>
      </c>
      <c r="G24" s="12">
        <f t="shared" si="15"/>
        <v>1184</v>
      </c>
      <c r="H24" s="12">
        <f>'APP G2 SCHEDULE'!H24+'APP G3 SCHEDULE'!H24</f>
        <v>1101</v>
      </c>
      <c r="I24" s="12">
        <f t="shared" si="16"/>
        <v>1147</v>
      </c>
      <c r="J24" s="32">
        <f t="shared" si="14"/>
        <v>2331</v>
      </c>
      <c r="K24" s="118"/>
      <c r="L24" s="67">
        <f>'APP G2 SCHEDULE'!L24+'APP G3 SCHEDULE'!L24</f>
        <v>34.41000000000008</v>
      </c>
      <c r="M24" s="12">
        <f>'APP G2 SCHEDULE'!M24+'APP G3 SCHEDULE'!M24</f>
        <v>1053</v>
      </c>
      <c r="N24" s="12">
        <f t="shared" si="4"/>
        <v>1087.41</v>
      </c>
      <c r="O24" s="12">
        <v>0</v>
      </c>
      <c r="P24" s="12">
        <f t="shared" si="18"/>
        <v>1053</v>
      </c>
      <c r="Q24" s="12">
        <f>'APP G2 SCHEDULE'!Q24+'APP G3 SCHEDULE'!Q24</f>
        <v>1112.59</v>
      </c>
      <c r="R24" s="12">
        <f t="shared" si="19"/>
        <v>1147</v>
      </c>
      <c r="S24" s="32">
        <f t="shared" si="20"/>
        <v>2200</v>
      </c>
      <c r="T24" s="122" t="s">
        <v>18</v>
      </c>
      <c r="U24" s="126"/>
      <c r="V24" s="67">
        <f t="shared" si="0"/>
        <v>-11.589999999999918</v>
      </c>
      <c r="W24" s="11">
        <f t="shared" si="0"/>
        <v>0</v>
      </c>
      <c r="X24" s="12">
        <f t="shared" si="5"/>
        <v>-11.589999999999918</v>
      </c>
      <c r="Y24" s="11">
        <f t="shared" si="1"/>
        <v>-131</v>
      </c>
      <c r="Z24" s="12">
        <f t="shared" si="21"/>
        <v>-131</v>
      </c>
      <c r="AA24" s="11">
        <f t="shared" si="2"/>
        <v>11.589999999999918</v>
      </c>
      <c r="AB24" s="12">
        <f t="shared" si="22"/>
        <v>0</v>
      </c>
      <c r="AC24" s="32">
        <f t="shared" si="23"/>
        <v>-131</v>
      </c>
      <c r="AD24" s="118"/>
      <c r="AE24" s="310"/>
      <c r="AF24" s="311"/>
      <c r="AG24" s="311"/>
      <c r="AH24" s="311"/>
      <c r="AI24" s="312"/>
      <c r="AJ24" s="134" t="s">
        <v>18</v>
      </c>
      <c r="AK24" s="123"/>
      <c r="AL24" s="286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8"/>
      <c r="BA24" s="134" t="s">
        <v>18</v>
      </c>
      <c r="BB24" s="123"/>
      <c r="BC24" s="142">
        <f>'APP G2 SCHEDULE'!BC24+'APP G3 SCHEDULE'!BC24</f>
        <v>30</v>
      </c>
      <c r="BD24" s="86">
        <f>'APP G2 SCHEDULE'!BD24+'APP G3 SCHEDULE'!BD24</f>
        <v>30</v>
      </c>
      <c r="BE24" s="145">
        <f t="shared" si="6"/>
        <v>0</v>
      </c>
      <c r="BF24" s="149"/>
      <c r="BG24" s="89">
        <f>'APP G2 SCHEDULE'!BG24+'APP G3 SCHEDULE'!BG24</f>
        <v>25.99356780821918</v>
      </c>
      <c r="BH24" s="86">
        <f t="shared" si="7"/>
        <v>-4.006432191780821</v>
      </c>
      <c r="BI24" s="243">
        <f t="shared" si="8"/>
        <v>-4.006432191780821</v>
      </c>
      <c r="BJ24" s="185"/>
      <c r="BK24" s="277"/>
      <c r="BL24" s="278"/>
      <c r="BM24" s="134" t="s">
        <v>18</v>
      </c>
      <c r="BN24" s="123"/>
      <c r="BO24" s="286"/>
      <c r="BP24" s="289"/>
      <c r="BQ24" s="289"/>
      <c r="BR24" s="288"/>
      <c r="BS24" s="286"/>
      <c r="BT24" s="288"/>
      <c r="BU24" s="369"/>
      <c r="BV24" s="370"/>
      <c r="BW24" s="370"/>
      <c r="BX24" s="370"/>
      <c r="BY24" s="371"/>
      <c r="BZ24" s="134" t="s">
        <v>18</v>
      </c>
      <c r="CA24" s="123"/>
      <c r="CB24" s="221">
        <f t="shared" si="9"/>
        <v>30</v>
      </c>
      <c r="CC24" s="190">
        <f t="shared" si="10"/>
        <v>-4.006432191780821</v>
      </c>
      <c r="CD24" s="194"/>
      <c r="CE24" s="194"/>
      <c r="CF24" s="86"/>
      <c r="CG24" s="139"/>
      <c r="CH24" s="202">
        <f t="shared" si="11"/>
        <v>-4.006432191780821</v>
      </c>
      <c r="CI24" s="89">
        <f>'APP G2 SCHEDULE'!BP24+'APP G3 SCHEDULE'!BP24</f>
        <v>0</v>
      </c>
      <c r="CJ24" s="86"/>
      <c r="CK24" s="194">
        <f>'APP G2 SCHEDULE'!BR24+'APP G3 SCHEDULE'!BR24</f>
        <v>-0.26294520547945205</v>
      </c>
      <c r="CL24" s="194"/>
      <c r="CM24" s="86"/>
      <c r="CN24" s="86"/>
      <c r="CO24" s="101">
        <f t="shared" si="17"/>
        <v>-0.26294520547945205</v>
      </c>
      <c r="CP24" s="209">
        <f t="shared" si="12"/>
        <v>-4.269377397260273</v>
      </c>
      <c r="CQ24" s="211">
        <f t="shared" si="13"/>
        <v>25.73062260273973</v>
      </c>
    </row>
    <row r="25" spans="1:95" ht="12.75">
      <c r="A25" s="122" t="s">
        <v>19</v>
      </c>
      <c r="B25" s="4"/>
      <c r="C25" s="67">
        <f>'APP G2 SCHEDULE'!C25+'APP G3 SCHEDULE'!C25</f>
        <v>832</v>
      </c>
      <c r="D25" s="12">
        <f>'APP G2 SCHEDULE'!D25+'APP G3 SCHEDULE'!D25</f>
        <v>1460</v>
      </c>
      <c r="E25" s="12">
        <f t="shared" si="3"/>
        <v>2292</v>
      </c>
      <c r="F25" s="12">
        <f>'APP G2 SCHEDULE'!F25+'APP G3 SCHEDULE'!F25</f>
        <v>70</v>
      </c>
      <c r="G25" s="12">
        <f t="shared" si="15"/>
        <v>1530</v>
      </c>
      <c r="H25" s="12">
        <f>'APP G2 SCHEDULE'!H25+'APP G3 SCHEDULE'!H25</f>
        <v>158</v>
      </c>
      <c r="I25" s="12">
        <f t="shared" si="16"/>
        <v>990</v>
      </c>
      <c r="J25" s="32">
        <f t="shared" si="14"/>
        <v>2520</v>
      </c>
      <c r="K25" s="118"/>
      <c r="L25" s="67">
        <f>'APP G2 SCHEDULE'!L25+'APP G3 SCHEDULE'!L25</f>
        <v>574.2</v>
      </c>
      <c r="M25" s="12">
        <f>'APP G2 SCHEDULE'!M25+'APP G3 SCHEDULE'!M25</f>
        <v>1460</v>
      </c>
      <c r="N25" s="12">
        <f t="shared" si="4"/>
        <v>2034.2</v>
      </c>
      <c r="O25" s="12">
        <v>0</v>
      </c>
      <c r="P25" s="12">
        <f t="shared" si="18"/>
        <v>1460</v>
      </c>
      <c r="Q25" s="12">
        <f>'APP G2 SCHEDULE'!Q25+'APP G3 SCHEDULE'!Q25</f>
        <v>415.8</v>
      </c>
      <c r="R25" s="12">
        <f t="shared" si="19"/>
        <v>990</v>
      </c>
      <c r="S25" s="32">
        <f t="shared" si="20"/>
        <v>2450</v>
      </c>
      <c r="T25" s="122" t="s">
        <v>19</v>
      </c>
      <c r="U25" s="126"/>
      <c r="V25" s="67">
        <f t="shared" si="0"/>
        <v>-257.79999999999995</v>
      </c>
      <c r="W25" s="11">
        <f t="shared" si="0"/>
        <v>0</v>
      </c>
      <c r="X25" s="12">
        <f t="shared" si="5"/>
        <v>-257.79999999999995</v>
      </c>
      <c r="Y25" s="11">
        <f t="shared" si="1"/>
        <v>-70</v>
      </c>
      <c r="Z25" s="12">
        <f t="shared" si="21"/>
        <v>-70</v>
      </c>
      <c r="AA25" s="11">
        <f t="shared" si="2"/>
        <v>257.8</v>
      </c>
      <c r="AB25" s="12">
        <f t="shared" si="22"/>
        <v>0</v>
      </c>
      <c r="AC25" s="32">
        <f t="shared" si="23"/>
        <v>-70</v>
      </c>
      <c r="AD25" s="118"/>
      <c r="AE25" s="313"/>
      <c r="AF25" s="314"/>
      <c r="AG25" s="314"/>
      <c r="AH25" s="314"/>
      <c r="AI25" s="315"/>
      <c r="AJ25" s="134" t="s">
        <v>19</v>
      </c>
      <c r="AK25" s="123"/>
      <c r="AL25" s="286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8"/>
      <c r="BA25" s="134" t="s">
        <v>19</v>
      </c>
      <c r="BB25" s="123"/>
      <c r="BC25" s="142">
        <f>'APP G2 SCHEDULE'!BC25+'APP G3 SCHEDULE'!BC25</f>
        <v>63</v>
      </c>
      <c r="BD25" s="86">
        <f>'APP G2 SCHEDULE'!BD25+'APP G3 SCHEDULE'!BD25</f>
        <v>69</v>
      </c>
      <c r="BE25" s="145">
        <f t="shared" si="6"/>
        <v>6</v>
      </c>
      <c r="BF25" s="149"/>
      <c r="BG25" s="89">
        <f>'APP G2 SCHEDULE'!BG25+'APP G3 SCHEDULE'!BG25</f>
        <v>50.529899543378995</v>
      </c>
      <c r="BH25" s="86">
        <f t="shared" si="7"/>
        <v>-18.470100456621005</v>
      </c>
      <c r="BI25" s="243">
        <f t="shared" si="8"/>
        <v>-12.470100456621005</v>
      </c>
      <c r="BJ25" s="185"/>
      <c r="BK25" s="277"/>
      <c r="BL25" s="278"/>
      <c r="BM25" s="134" t="s">
        <v>19</v>
      </c>
      <c r="BN25" s="123"/>
      <c r="BO25" s="286"/>
      <c r="BP25" s="289"/>
      <c r="BQ25" s="289"/>
      <c r="BR25" s="288"/>
      <c r="BS25" s="286"/>
      <c r="BT25" s="288"/>
      <c r="BU25" s="369"/>
      <c r="BV25" s="370"/>
      <c r="BW25" s="370"/>
      <c r="BX25" s="370"/>
      <c r="BY25" s="371"/>
      <c r="BZ25" s="134" t="s">
        <v>19</v>
      </c>
      <c r="CA25" s="123"/>
      <c r="CB25" s="221">
        <f t="shared" si="9"/>
        <v>69</v>
      </c>
      <c r="CC25" s="190">
        <f t="shared" si="10"/>
        <v>-18.470100456621005</v>
      </c>
      <c r="CD25" s="194"/>
      <c r="CE25" s="194"/>
      <c r="CF25" s="86"/>
      <c r="CG25" s="139"/>
      <c r="CH25" s="202">
        <f t="shared" si="11"/>
        <v>-18.470100456621005</v>
      </c>
      <c r="CI25" s="89">
        <f>'APP G2 SCHEDULE'!BP25+'APP G3 SCHEDULE'!BP25</f>
        <v>0</v>
      </c>
      <c r="CJ25" s="86"/>
      <c r="CK25" s="194">
        <f>'APP G2 SCHEDULE'!BR25+'APP G3 SCHEDULE'!BR25</f>
        <v>0.9936073059360729</v>
      </c>
      <c r="CL25" s="194"/>
      <c r="CM25" s="86"/>
      <c r="CN25" s="86"/>
      <c r="CO25" s="101">
        <f t="shared" si="17"/>
        <v>0.9936073059360729</v>
      </c>
      <c r="CP25" s="209">
        <f t="shared" si="12"/>
        <v>-17.47649315068493</v>
      </c>
      <c r="CQ25" s="211">
        <f t="shared" si="13"/>
        <v>51.52350684931507</v>
      </c>
    </row>
    <row r="26" spans="1:95" ht="12.75">
      <c r="A26" s="122" t="s">
        <v>20</v>
      </c>
      <c r="B26" s="4"/>
      <c r="C26" s="67">
        <f>'APP G2 SCHEDULE'!C26+'APP G3 SCHEDULE'!C26</f>
        <v>487</v>
      </c>
      <c r="D26" s="12">
        <f>'APP G2 SCHEDULE'!D26+'APP G3 SCHEDULE'!D26</f>
        <v>313</v>
      </c>
      <c r="E26" s="12">
        <f t="shared" si="3"/>
        <v>800</v>
      </c>
      <c r="F26" s="12">
        <f>'APP G2 SCHEDULE'!F26+'APP G3 SCHEDULE'!F26</f>
        <v>7</v>
      </c>
      <c r="G26" s="12">
        <f t="shared" si="15"/>
        <v>320</v>
      </c>
      <c r="H26" s="12">
        <f>'APP G2 SCHEDULE'!H26+'APP G3 SCHEDULE'!H26</f>
        <v>701</v>
      </c>
      <c r="I26" s="12">
        <f t="shared" si="16"/>
        <v>1188</v>
      </c>
      <c r="J26" s="32">
        <f t="shared" si="14"/>
        <v>1508</v>
      </c>
      <c r="K26" s="118"/>
      <c r="L26" s="67">
        <f>'APP G2 SCHEDULE'!L26+'APP G3 SCHEDULE'!L26</f>
        <v>368.2800000000001</v>
      </c>
      <c r="M26" s="12">
        <f>'APP G2 SCHEDULE'!M26+'APP G3 SCHEDULE'!M26</f>
        <v>313</v>
      </c>
      <c r="N26" s="12">
        <f t="shared" si="4"/>
        <v>681.2800000000001</v>
      </c>
      <c r="O26" s="12">
        <v>0</v>
      </c>
      <c r="P26" s="12">
        <f t="shared" si="18"/>
        <v>313</v>
      </c>
      <c r="Q26" s="12">
        <f>'APP G2 SCHEDULE'!Q26+'APP G3 SCHEDULE'!Q26</f>
        <v>819.7199999999999</v>
      </c>
      <c r="R26" s="12">
        <f t="shared" si="19"/>
        <v>1188</v>
      </c>
      <c r="S26" s="32">
        <f t="shared" si="20"/>
        <v>1501</v>
      </c>
      <c r="T26" s="122" t="s">
        <v>20</v>
      </c>
      <c r="U26" s="126"/>
      <c r="V26" s="67">
        <f t="shared" si="0"/>
        <v>-118.71999999999991</v>
      </c>
      <c r="W26" s="11">
        <f t="shared" si="0"/>
        <v>0</v>
      </c>
      <c r="X26" s="12">
        <f t="shared" si="5"/>
        <v>-118.71999999999991</v>
      </c>
      <c r="Y26" s="11">
        <f t="shared" si="1"/>
        <v>-7</v>
      </c>
      <c r="Z26" s="12">
        <f t="shared" si="21"/>
        <v>-7</v>
      </c>
      <c r="AA26" s="11">
        <f t="shared" si="2"/>
        <v>118.71999999999991</v>
      </c>
      <c r="AB26" s="12">
        <f t="shared" si="22"/>
        <v>0</v>
      </c>
      <c r="AC26" s="32">
        <f t="shared" si="23"/>
        <v>-7</v>
      </c>
      <c r="AD26" s="118"/>
      <c r="AE26" s="72"/>
      <c r="AI26" s="73"/>
      <c r="AJ26" s="134" t="s">
        <v>20</v>
      </c>
      <c r="AK26" s="123"/>
      <c r="AL26" s="286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8"/>
      <c r="BA26" s="134" t="s">
        <v>20</v>
      </c>
      <c r="BB26" s="123"/>
      <c r="BC26" s="142">
        <f>'APP G2 SCHEDULE'!BC26+'APP G3 SCHEDULE'!BC26</f>
        <v>32</v>
      </c>
      <c r="BD26" s="86">
        <f>'APP G2 SCHEDULE'!BD26+'APP G3 SCHEDULE'!BD26</f>
        <v>23</v>
      </c>
      <c r="BE26" s="145">
        <f t="shared" si="6"/>
        <v>-9</v>
      </c>
      <c r="BF26" s="149"/>
      <c r="BG26" s="89">
        <f>'APP G2 SCHEDULE'!BG26+'APP G3 SCHEDULE'!BG26</f>
        <v>22.39824657534247</v>
      </c>
      <c r="BH26" s="86">
        <f t="shared" si="7"/>
        <v>-0.6017534246575309</v>
      </c>
      <c r="BI26" s="243">
        <f t="shared" si="8"/>
        <v>-9.601753424657531</v>
      </c>
      <c r="BJ26" s="185"/>
      <c r="BK26" s="277"/>
      <c r="BL26" s="278"/>
      <c r="BM26" s="134" t="s">
        <v>20</v>
      </c>
      <c r="BN26" s="123"/>
      <c r="BO26" s="286"/>
      <c r="BP26" s="289"/>
      <c r="BQ26" s="289"/>
      <c r="BR26" s="288"/>
      <c r="BS26" s="286"/>
      <c r="BT26" s="288"/>
      <c r="BU26" s="369"/>
      <c r="BV26" s="370"/>
      <c r="BW26" s="370"/>
      <c r="BX26" s="370"/>
      <c r="BY26" s="371"/>
      <c r="BZ26" s="134" t="s">
        <v>20</v>
      </c>
      <c r="CA26" s="123"/>
      <c r="CB26" s="221">
        <f t="shared" si="9"/>
        <v>23</v>
      </c>
      <c r="CC26" s="190">
        <f t="shared" si="10"/>
        <v>-0.6017534246575309</v>
      </c>
      <c r="CD26" s="194"/>
      <c r="CE26" s="194"/>
      <c r="CF26" s="86"/>
      <c r="CG26" s="139"/>
      <c r="CH26" s="202">
        <f t="shared" si="11"/>
        <v>-0.6017534246575309</v>
      </c>
      <c r="CI26" s="89">
        <f>'APP G2 SCHEDULE'!BP26+'APP G3 SCHEDULE'!BP26</f>
        <v>0</v>
      </c>
      <c r="CJ26" s="86"/>
      <c r="CK26" s="194">
        <f>'APP G2 SCHEDULE'!BR26+'APP G3 SCHEDULE'!BR26</f>
        <v>0.6575342465753424</v>
      </c>
      <c r="CL26" s="194"/>
      <c r="CM26" s="86"/>
      <c r="CN26" s="86"/>
      <c r="CO26" s="101">
        <f t="shared" si="17"/>
        <v>0.6575342465753424</v>
      </c>
      <c r="CP26" s="209">
        <f t="shared" si="12"/>
        <v>0.05578082191781153</v>
      </c>
      <c r="CQ26" s="211">
        <f t="shared" si="13"/>
        <v>23.05578082191781</v>
      </c>
    </row>
    <row r="27" spans="1:95" ht="12.75">
      <c r="A27" s="122" t="s">
        <v>21</v>
      </c>
      <c r="B27" s="4"/>
      <c r="C27" s="67">
        <f>'APP G2 SCHEDULE'!C27+'APP G3 SCHEDULE'!C27</f>
        <v>1168</v>
      </c>
      <c r="D27" s="12">
        <f>'APP G2 SCHEDULE'!D27+'APP G3 SCHEDULE'!D27</f>
        <v>316</v>
      </c>
      <c r="E27" s="12">
        <f t="shared" si="3"/>
        <v>1484</v>
      </c>
      <c r="F27" s="12">
        <f>'APP G2 SCHEDULE'!F27+'APP G3 SCHEDULE'!F27</f>
        <v>30</v>
      </c>
      <c r="G27" s="12">
        <f t="shared" si="15"/>
        <v>346</v>
      </c>
      <c r="H27" s="12">
        <f>'APP G2 SCHEDULE'!H27+'APP G3 SCHEDULE'!H27</f>
        <v>779</v>
      </c>
      <c r="I27" s="12">
        <f t="shared" si="16"/>
        <v>1947</v>
      </c>
      <c r="J27" s="32">
        <f t="shared" si="14"/>
        <v>2293</v>
      </c>
      <c r="K27" s="118"/>
      <c r="L27" s="67">
        <f>'APP G2 SCHEDULE'!L27+'APP G3 SCHEDULE'!L27</f>
        <v>642.51</v>
      </c>
      <c r="M27" s="12">
        <f>'APP G2 SCHEDULE'!M27+'APP G3 SCHEDULE'!M27</f>
        <v>316</v>
      </c>
      <c r="N27" s="12">
        <f t="shared" si="4"/>
        <v>958.51</v>
      </c>
      <c r="O27" s="12">
        <v>0</v>
      </c>
      <c r="P27" s="12">
        <f t="shared" si="18"/>
        <v>316</v>
      </c>
      <c r="Q27" s="12">
        <f>'APP G2 SCHEDULE'!Q27+'APP G3 SCHEDULE'!Q27</f>
        <v>1304.49</v>
      </c>
      <c r="R27" s="12">
        <f t="shared" si="19"/>
        <v>1947</v>
      </c>
      <c r="S27" s="32">
        <f t="shared" si="20"/>
        <v>2263</v>
      </c>
      <c r="T27" s="122" t="s">
        <v>21</v>
      </c>
      <c r="U27" s="126"/>
      <c r="V27" s="67">
        <f t="shared" si="0"/>
        <v>-525.49</v>
      </c>
      <c r="W27" s="11">
        <f t="shared" si="0"/>
        <v>0</v>
      </c>
      <c r="X27" s="12">
        <f t="shared" si="5"/>
        <v>-525.49</v>
      </c>
      <c r="Y27" s="11">
        <f t="shared" si="1"/>
        <v>-30</v>
      </c>
      <c r="Z27" s="12">
        <f t="shared" si="21"/>
        <v>-30</v>
      </c>
      <c r="AA27" s="11">
        <f t="shared" si="2"/>
        <v>525.49</v>
      </c>
      <c r="AB27" s="12">
        <f t="shared" si="22"/>
        <v>0</v>
      </c>
      <c r="AC27" s="32">
        <f t="shared" si="23"/>
        <v>-30</v>
      </c>
      <c r="AD27" s="118"/>
      <c r="AE27" s="72"/>
      <c r="AI27" s="73"/>
      <c r="AJ27" s="134" t="s">
        <v>21</v>
      </c>
      <c r="AK27" s="123"/>
      <c r="AL27" s="286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8"/>
      <c r="BA27" s="134" t="s">
        <v>21</v>
      </c>
      <c r="BB27" s="123"/>
      <c r="BC27" s="142">
        <f>'APP G2 SCHEDULE'!BC27+'APP G3 SCHEDULE'!BC27</f>
        <v>28</v>
      </c>
      <c r="BD27" s="86">
        <f>'APP G2 SCHEDULE'!BD27+'APP G3 SCHEDULE'!BD27</f>
        <v>33</v>
      </c>
      <c r="BE27" s="145">
        <f t="shared" si="6"/>
        <v>5</v>
      </c>
      <c r="BF27" s="149"/>
      <c r="BG27" s="89">
        <f>'APP G2 SCHEDULE'!BG27+'APP G3 SCHEDULE'!BG27</f>
        <v>15.63274971796938</v>
      </c>
      <c r="BH27" s="86">
        <f>BG27-BD27</f>
        <v>-17.367250282030618</v>
      </c>
      <c r="BI27" s="243">
        <f>BG27-BC27</f>
        <v>-12.36725028203062</v>
      </c>
      <c r="BJ27" s="185"/>
      <c r="BK27" s="277"/>
      <c r="BL27" s="278"/>
      <c r="BM27" s="134" t="s">
        <v>21</v>
      </c>
      <c r="BN27" s="123"/>
      <c r="BO27" s="286"/>
      <c r="BP27" s="289"/>
      <c r="BQ27" s="289"/>
      <c r="BR27" s="288"/>
      <c r="BS27" s="286"/>
      <c r="BT27" s="288"/>
      <c r="BU27" s="369"/>
      <c r="BV27" s="370"/>
      <c r="BW27" s="370"/>
      <c r="BX27" s="370"/>
      <c r="BY27" s="371"/>
      <c r="BZ27" s="134" t="s">
        <v>21</v>
      </c>
      <c r="CA27" s="123"/>
      <c r="CB27" s="221">
        <f t="shared" si="9"/>
        <v>33</v>
      </c>
      <c r="CC27" s="190">
        <f t="shared" si="10"/>
        <v>-17.367250282030618</v>
      </c>
      <c r="CD27" s="194"/>
      <c r="CE27" s="194"/>
      <c r="CF27" s="86"/>
      <c r="CG27" s="138"/>
      <c r="CH27" s="202">
        <f t="shared" si="11"/>
        <v>-17.367250282030618</v>
      </c>
      <c r="CI27" s="89">
        <f>'APP G2 SCHEDULE'!BP27+'APP G3 SCHEDULE'!BP27</f>
        <v>0</v>
      </c>
      <c r="CJ27" s="86"/>
      <c r="CK27" s="194">
        <f>'APP G2 SCHEDULE'!BR27+'APP G3 SCHEDULE'!BR27</f>
        <v>0.016309427880741335</v>
      </c>
      <c r="CL27" s="194"/>
      <c r="CM27" s="86"/>
      <c r="CN27" s="86"/>
      <c r="CO27" s="101">
        <f t="shared" si="17"/>
        <v>0.016309427880741335</v>
      </c>
      <c r="CP27" s="209">
        <f t="shared" si="12"/>
        <v>-17.350940854149876</v>
      </c>
      <c r="CQ27" s="211">
        <f t="shared" si="13"/>
        <v>15.649059145850124</v>
      </c>
    </row>
    <row r="28" spans="1:95" ht="12.75">
      <c r="A28" s="122" t="s">
        <v>22</v>
      </c>
      <c r="B28" s="4"/>
      <c r="C28" s="67">
        <f>'APP G2 SCHEDULE'!C28+'APP G3 SCHEDULE'!C28</f>
        <v>3713</v>
      </c>
      <c r="D28" s="12">
        <f>'APP G2 SCHEDULE'!D28+'APP G3 SCHEDULE'!D28</f>
        <v>1796</v>
      </c>
      <c r="E28" s="12">
        <f t="shared" si="3"/>
        <v>5509</v>
      </c>
      <c r="F28" s="12">
        <f>'APP G2 SCHEDULE'!F28+'APP G3 SCHEDULE'!F28</f>
        <v>1131</v>
      </c>
      <c r="G28" s="12">
        <f t="shared" si="15"/>
        <v>2927</v>
      </c>
      <c r="H28" s="12">
        <f>'APP G2 SCHEDULE'!H28+'APP G3 SCHEDULE'!H28</f>
        <v>7121</v>
      </c>
      <c r="I28" s="12">
        <f t="shared" si="16"/>
        <v>10834</v>
      </c>
      <c r="J28" s="32">
        <f t="shared" si="14"/>
        <v>13761</v>
      </c>
      <c r="K28" s="118"/>
      <c r="L28" s="67">
        <f>'APP G2 SCHEDULE'!L28+'APP G3 SCHEDULE'!L28</f>
        <v>3048.62</v>
      </c>
      <c r="M28" s="12">
        <f>'APP G2 SCHEDULE'!M28+'APP G3 SCHEDULE'!M28</f>
        <v>1796</v>
      </c>
      <c r="N28" s="12">
        <f t="shared" si="4"/>
        <v>4844.62</v>
      </c>
      <c r="O28" s="12">
        <v>0</v>
      </c>
      <c r="P28" s="12">
        <f t="shared" si="18"/>
        <v>1796</v>
      </c>
      <c r="Q28" s="12">
        <f>'APP G2 SCHEDULE'!Q28+'APP G3 SCHEDULE'!Q28</f>
        <v>7785.38</v>
      </c>
      <c r="R28" s="12">
        <f t="shared" si="19"/>
        <v>10834</v>
      </c>
      <c r="S28" s="32">
        <f t="shared" si="20"/>
        <v>12630</v>
      </c>
      <c r="T28" s="122" t="s">
        <v>22</v>
      </c>
      <c r="U28" s="126"/>
      <c r="V28" s="67">
        <f t="shared" si="0"/>
        <v>-664.3800000000001</v>
      </c>
      <c r="W28" s="11">
        <f t="shared" si="0"/>
        <v>0</v>
      </c>
      <c r="X28" s="12">
        <f t="shared" si="5"/>
        <v>-664.3800000000001</v>
      </c>
      <c r="Y28" s="11">
        <f t="shared" si="1"/>
        <v>-1131</v>
      </c>
      <c r="Z28" s="12">
        <f t="shared" si="21"/>
        <v>-1131</v>
      </c>
      <c r="AA28" s="11">
        <f t="shared" si="2"/>
        <v>664.3800000000001</v>
      </c>
      <c r="AB28" s="12">
        <f t="shared" si="22"/>
        <v>0</v>
      </c>
      <c r="AC28" s="32">
        <f t="shared" si="23"/>
        <v>-1131</v>
      </c>
      <c r="AD28" s="118"/>
      <c r="AE28" s="72"/>
      <c r="AI28" s="73"/>
      <c r="AJ28" s="134" t="s">
        <v>22</v>
      </c>
      <c r="AK28" s="123"/>
      <c r="AL28" s="286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8"/>
      <c r="BA28" s="134" t="s">
        <v>22</v>
      </c>
      <c r="BB28" s="123"/>
      <c r="BC28" s="142">
        <f>'APP G2 SCHEDULE'!BC28+'APP G3 SCHEDULE'!BC28</f>
        <v>97</v>
      </c>
      <c r="BD28" s="86">
        <f>'APP G2 SCHEDULE'!BD28+'APP G3 SCHEDULE'!BD28</f>
        <v>79</v>
      </c>
      <c r="BE28" s="145">
        <f t="shared" si="6"/>
        <v>-18</v>
      </c>
      <c r="BF28" s="149"/>
      <c r="BG28" s="89">
        <f>'APP G2 SCHEDULE'!BG28+'APP G3 SCHEDULE'!BG28</f>
        <v>56.99447305936073</v>
      </c>
      <c r="BH28" s="86">
        <f>BG28-BD28</f>
        <v>-22.00552694063927</v>
      </c>
      <c r="BI28" s="243">
        <f>BG28-BC28</f>
        <v>-40.00552694063927</v>
      </c>
      <c r="BJ28" s="185"/>
      <c r="BK28" s="277"/>
      <c r="BL28" s="278"/>
      <c r="BM28" s="134" t="s">
        <v>22</v>
      </c>
      <c r="BN28" s="123"/>
      <c r="BO28" s="286"/>
      <c r="BP28" s="289"/>
      <c r="BQ28" s="289"/>
      <c r="BR28" s="288"/>
      <c r="BS28" s="286"/>
      <c r="BT28" s="288"/>
      <c r="BU28" s="369"/>
      <c r="BV28" s="370"/>
      <c r="BW28" s="370"/>
      <c r="BX28" s="370"/>
      <c r="BY28" s="371"/>
      <c r="BZ28" s="134" t="s">
        <v>22</v>
      </c>
      <c r="CA28" s="123"/>
      <c r="CB28" s="221">
        <f t="shared" si="9"/>
        <v>79</v>
      </c>
      <c r="CC28" s="190">
        <f t="shared" si="10"/>
        <v>-22.00552694063927</v>
      </c>
      <c r="CD28" s="194"/>
      <c r="CE28" s="194"/>
      <c r="CF28" s="86"/>
      <c r="CG28" s="139"/>
      <c r="CH28" s="202">
        <f t="shared" si="11"/>
        <v>-22.00552694063927</v>
      </c>
      <c r="CI28" s="89">
        <f>'APP G2 SCHEDULE'!BP28+'APP G3 SCHEDULE'!BP28</f>
        <v>0</v>
      </c>
      <c r="CJ28" s="86"/>
      <c r="CK28" s="194">
        <f>'APP G2 SCHEDULE'!BR28+'APP G3 SCHEDULE'!BR28</f>
        <v>-1.9213881278538816</v>
      </c>
      <c r="CL28" s="194"/>
      <c r="CM28" s="86"/>
      <c r="CN28" s="86"/>
      <c r="CO28" s="101">
        <f t="shared" si="17"/>
        <v>-1.9213881278538816</v>
      </c>
      <c r="CP28" s="209">
        <f t="shared" si="12"/>
        <v>-23.92691506849315</v>
      </c>
      <c r="CQ28" s="211">
        <f t="shared" si="13"/>
        <v>55.07308493150685</v>
      </c>
    </row>
    <row r="29" spans="1:95" ht="12.75">
      <c r="A29" s="122" t="s">
        <v>23</v>
      </c>
      <c r="B29" s="4"/>
      <c r="C29" s="67">
        <f>'APP G2 SCHEDULE'!C29+'APP G3 SCHEDULE'!C29</f>
        <v>0</v>
      </c>
      <c r="D29" s="12">
        <f>'APP G2 SCHEDULE'!D29+'APP G3 SCHEDULE'!D29</f>
        <v>0</v>
      </c>
      <c r="E29" s="12">
        <f t="shared" si="3"/>
        <v>0</v>
      </c>
      <c r="F29" s="12">
        <f>'APP G2 SCHEDULE'!F29+'APP G3 SCHEDULE'!F29</f>
        <v>0</v>
      </c>
      <c r="G29" s="12">
        <f t="shared" si="15"/>
        <v>0</v>
      </c>
      <c r="H29" s="12">
        <f>'APP G2 SCHEDULE'!H29+'APP G3 SCHEDULE'!H29</f>
        <v>0</v>
      </c>
      <c r="I29" s="12">
        <f t="shared" si="16"/>
        <v>0</v>
      </c>
      <c r="J29" s="32">
        <f t="shared" si="14"/>
        <v>0</v>
      </c>
      <c r="K29" s="118"/>
      <c r="L29" s="67">
        <f>'APP G2 SCHEDULE'!L29+'APP G3 SCHEDULE'!L29</f>
        <v>0</v>
      </c>
      <c r="M29" s="12">
        <f>'APP G2 SCHEDULE'!M29+'APP G3 SCHEDULE'!M29</f>
        <v>0</v>
      </c>
      <c r="N29" s="12">
        <f t="shared" si="4"/>
        <v>0</v>
      </c>
      <c r="O29" s="12">
        <v>0</v>
      </c>
      <c r="P29" s="12">
        <f t="shared" si="18"/>
        <v>0</v>
      </c>
      <c r="Q29" s="12">
        <f>'APP G2 SCHEDULE'!Q29+'APP G3 SCHEDULE'!Q29</f>
        <v>0</v>
      </c>
      <c r="R29" s="12">
        <f t="shared" si="19"/>
        <v>0</v>
      </c>
      <c r="S29" s="32">
        <f t="shared" si="20"/>
        <v>0</v>
      </c>
      <c r="T29" s="122" t="s">
        <v>23</v>
      </c>
      <c r="U29" s="126"/>
      <c r="V29" s="67">
        <f t="shared" si="0"/>
        <v>0</v>
      </c>
      <c r="W29" s="11">
        <f t="shared" si="0"/>
        <v>0</v>
      </c>
      <c r="X29" s="12">
        <f t="shared" si="5"/>
        <v>0</v>
      </c>
      <c r="Y29" s="11">
        <f t="shared" si="1"/>
        <v>0</v>
      </c>
      <c r="Z29" s="12">
        <f t="shared" si="21"/>
        <v>0</v>
      </c>
      <c r="AA29" s="11">
        <f t="shared" si="2"/>
        <v>0</v>
      </c>
      <c r="AB29" s="12">
        <f t="shared" si="22"/>
        <v>0</v>
      </c>
      <c r="AC29" s="32">
        <f t="shared" si="23"/>
        <v>0</v>
      </c>
      <c r="AD29" s="118"/>
      <c r="AE29" s="72"/>
      <c r="AI29" s="73"/>
      <c r="AJ29" s="134" t="s">
        <v>23</v>
      </c>
      <c r="AK29" s="123"/>
      <c r="AL29" s="286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8"/>
      <c r="BA29" s="134" t="s">
        <v>23</v>
      </c>
      <c r="BB29" s="123"/>
      <c r="BC29" s="142">
        <f>'APP G2 SCHEDULE'!BC29+'APP G3 SCHEDULE'!BC29</f>
        <v>0</v>
      </c>
      <c r="BD29" s="86">
        <f>'APP G2 SCHEDULE'!BD29+'APP G3 SCHEDULE'!BD29</f>
        <v>0</v>
      </c>
      <c r="BE29" s="145">
        <f t="shared" si="6"/>
        <v>0</v>
      </c>
      <c r="BF29" s="149"/>
      <c r="BG29" s="89">
        <f>'APP G2 SCHEDULE'!BG29+'APP G3 SCHEDULE'!BG29</f>
        <v>0</v>
      </c>
      <c r="BH29" s="86">
        <f>BG29-BD29</f>
        <v>0</v>
      </c>
      <c r="BI29" s="243">
        <f>BG29-BC29</f>
        <v>0</v>
      </c>
      <c r="BJ29" s="185"/>
      <c r="BK29" s="277"/>
      <c r="BL29" s="278"/>
      <c r="BM29" s="134" t="s">
        <v>23</v>
      </c>
      <c r="BN29" s="123"/>
      <c r="BO29" s="286"/>
      <c r="BP29" s="289"/>
      <c r="BQ29" s="289"/>
      <c r="BR29" s="288"/>
      <c r="BS29" s="286"/>
      <c r="BT29" s="288"/>
      <c r="BU29" s="369"/>
      <c r="BV29" s="370"/>
      <c r="BW29" s="370"/>
      <c r="BX29" s="370"/>
      <c r="BY29" s="371"/>
      <c r="BZ29" s="134" t="s">
        <v>23</v>
      </c>
      <c r="CA29" s="123"/>
      <c r="CB29" s="221">
        <f t="shared" si="9"/>
        <v>0</v>
      </c>
      <c r="CC29" s="190">
        <f t="shared" si="10"/>
        <v>0</v>
      </c>
      <c r="CD29" s="194"/>
      <c r="CE29" s="194"/>
      <c r="CF29" s="86"/>
      <c r="CG29" s="198"/>
      <c r="CH29" s="202">
        <f t="shared" si="11"/>
        <v>0</v>
      </c>
      <c r="CI29" s="89">
        <f>'APP G2 SCHEDULE'!BP29+'APP G3 SCHEDULE'!BP29</f>
        <v>0</v>
      </c>
      <c r="CJ29" s="86"/>
      <c r="CK29" s="194">
        <f>'APP G2 SCHEDULE'!BR29+'APP G3 SCHEDULE'!BR29</f>
        <v>0</v>
      </c>
      <c r="CL29" s="194"/>
      <c r="CM29" s="86"/>
      <c r="CN29" s="86"/>
      <c r="CO29" s="101">
        <f t="shared" si="17"/>
        <v>0</v>
      </c>
      <c r="CP29" s="209">
        <f t="shared" si="12"/>
        <v>0</v>
      </c>
      <c r="CQ29" s="211">
        <f t="shared" si="13"/>
        <v>0</v>
      </c>
    </row>
    <row r="30" spans="1:95" ht="12.75">
      <c r="A30" s="122" t="s">
        <v>24</v>
      </c>
      <c r="B30" s="4"/>
      <c r="C30" s="67">
        <f>'APP G2 SCHEDULE'!C30+'APP G3 SCHEDULE'!C30</f>
        <v>0</v>
      </c>
      <c r="D30" s="12">
        <f>'APP G2 SCHEDULE'!D30+'APP G3 SCHEDULE'!D30</f>
        <v>0</v>
      </c>
      <c r="E30" s="12">
        <f t="shared" si="3"/>
        <v>0</v>
      </c>
      <c r="F30" s="12">
        <f>'APP G2 SCHEDULE'!F30+'APP G3 SCHEDULE'!F30</f>
        <v>0</v>
      </c>
      <c r="G30" s="12">
        <f t="shared" si="15"/>
        <v>0</v>
      </c>
      <c r="H30" s="12">
        <f>'APP G2 SCHEDULE'!H30+'APP G3 SCHEDULE'!H30</f>
        <v>0</v>
      </c>
      <c r="I30" s="12">
        <f t="shared" si="16"/>
        <v>0</v>
      </c>
      <c r="J30" s="32">
        <f t="shared" si="14"/>
        <v>0</v>
      </c>
      <c r="K30" s="118"/>
      <c r="L30" s="67">
        <f>'APP G2 SCHEDULE'!L30+'APP G3 SCHEDULE'!L30</f>
        <v>0</v>
      </c>
      <c r="M30" s="12">
        <f>'APP G2 SCHEDULE'!M30+'APP G3 SCHEDULE'!M30</f>
        <v>0</v>
      </c>
      <c r="N30" s="12">
        <f t="shared" si="4"/>
        <v>0</v>
      </c>
      <c r="O30" s="12">
        <v>0</v>
      </c>
      <c r="P30" s="12">
        <f t="shared" si="18"/>
        <v>0</v>
      </c>
      <c r="Q30" s="12">
        <f>'APP G2 SCHEDULE'!Q30+'APP G3 SCHEDULE'!Q30</f>
        <v>0</v>
      </c>
      <c r="R30" s="12">
        <f t="shared" si="19"/>
        <v>0</v>
      </c>
      <c r="S30" s="32">
        <f t="shared" si="20"/>
        <v>0</v>
      </c>
      <c r="T30" s="122" t="s">
        <v>24</v>
      </c>
      <c r="U30" s="126"/>
      <c r="V30" s="67">
        <f t="shared" si="0"/>
        <v>0</v>
      </c>
      <c r="W30" s="11">
        <f t="shared" si="0"/>
        <v>0</v>
      </c>
      <c r="X30" s="12">
        <f t="shared" si="5"/>
        <v>0</v>
      </c>
      <c r="Y30" s="11">
        <f t="shared" si="1"/>
        <v>0</v>
      </c>
      <c r="Z30" s="12">
        <f t="shared" si="21"/>
        <v>0</v>
      </c>
      <c r="AA30" s="11">
        <f t="shared" si="2"/>
        <v>0</v>
      </c>
      <c r="AB30" s="12">
        <f t="shared" si="22"/>
        <v>0</v>
      </c>
      <c r="AC30" s="32">
        <f t="shared" si="23"/>
        <v>0</v>
      </c>
      <c r="AD30" s="118"/>
      <c r="AE30" s="72"/>
      <c r="AI30" s="73"/>
      <c r="AJ30" s="134" t="s">
        <v>24</v>
      </c>
      <c r="AK30" s="123"/>
      <c r="AL30" s="286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8"/>
      <c r="BA30" s="134" t="s">
        <v>24</v>
      </c>
      <c r="BB30" s="123"/>
      <c r="BC30" s="142">
        <f>'APP G2 SCHEDULE'!BC30+'APP G3 SCHEDULE'!BC30</f>
        <v>0</v>
      </c>
      <c r="BD30" s="86">
        <f>'APP G2 SCHEDULE'!BD30+'APP G3 SCHEDULE'!BD30</f>
        <v>0</v>
      </c>
      <c r="BE30" s="145">
        <f t="shared" si="6"/>
        <v>0</v>
      </c>
      <c r="BF30" s="149"/>
      <c r="BG30" s="89">
        <f>'APP G2 SCHEDULE'!BG30+'APP G3 SCHEDULE'!BG30</f>
        <v>0</v>
      </c>
      <c r="BH30" s="86">
        <f>BG30-BD30</f>
        <v>0</v>
      </c>
      <c r="BI30" s="243">
        <f>BG30-BC30</f>
        <v>0</v>
      </c>
      <c r="BJ30" s="185"/>
      <c r="BK30" s="277"/>
      <c r="BL30" s="278"/>
      <c r="BM30" s="134" t="s">
        <v>24</v>
      </c>
      <c r="BN30" s="123"/>
      <c r="BO30" s="286"/>
      <c r="BP30" s="289"/>
      <c r="BQ30" s="289"/>
      <c r="BR30" s="288"/>
      <c r="BS30" s="286"/>
      <c r="BT30" s="288"/>
      <c r="BU30" s="369"/>
      <c r="BV30" s="370"/>
      <c r="BW30" s="370"/>
      <c r="BX30" s="370"/>
      <c r="BY30" s="371"/>
      <c r="BZ30" s="134" t="s">
        <v>24</v>
      </c>
      <c r="CA30" s="123"/>
      <c r="CB30" s="221">
        <f t="shared" si="9"/>
        <v>0</v>
      </c>
      <c r="CC30" s="190">
        <f t="shared" si="10"/>
        <v>0</v>
      </c>
      <c r="CD30" s="194"/>
      <c r="CE30" s="194"/>
      <c r="CF30" s="86"/>
      <c r="CG30" s="198"/>
      <c r="CH30" s="202">
        <f t="shared" si="11"/>
        <v>0</v>
      </c>
      <c r="CI30" s="89">
        <f>'APP G2 SCHEDULE'!BP30+'APP G3 SCHEDULE'!BP30</f>
        <v>0</v>
      </c>
      <c r="CJ30" s="86"/>
      <c r="CK30" s="194">
        <f>'APP G2 SCHEDULE'!BR30+'APP G3 SCHEDULE'!BR30</f>
        <v>0</v>
      </c>
      <c r="CL30" s="194"/>
      <c r="CM30" s="86"/>
      <c r="CN30" s="86"/>
      <c r="CO30" s="101">
        <f t="shared" si="17"/>
        <v>0</v>
      </c>
      <c r="CP30" s="209">
        <f t="shared" si="12"/>
        <v>0</v>
      </c>
      <c r="CQ30" s="211">
        <f t="shared" si="13"/>
        <v>0</v>
      </c>
    </row>
    <row r="31" spans="1:95" ht="12.75">
      <c r="A31" s="122" t="s">
        <v>78</v>
      </c>
      <c r="B31" s="61"/>
      <c r="C31" s="67">
        <f>'APP G2 SCHEDULE'!C31+'APP G3 SCHEDULE'!C31</f>
        <v>454</v>
      </c>
      <c r="D31" s="12">
        <f>'APP G2 SCHEDULE'!D31+'APP G3 SCHEDULE'!D31</f>
        <v>11145</v>
      </c>
      <c r="E31" s="12">
        <f t="shared" si="3"/>
        <v>11599</v>
      </c>
      <c r="F31" s="12">
        <f>'APP G2 SCHEDULE'!F31+'APP G3 SCHEDULE'!F31</f>
        <v>273</v>
      </c>
      <c r="G31" s="12">
        <f t="shared" si="15"/>
        <v>11418</v>
      </c>
      <c r="H31" s="12">
        <f>'APP G2 SCHEDULE'!H31+'APP G3 SCHEDULE'!H31</f>
        <v>13</v>
      </c>
      <c r="I31" s="12">
        <f t="shared" si="16"/>
        <v>467</v>
      </c>
      <c r="J31" s="32">
        <f t="shared" si="14"/>
        <v>11885</v>
      </c>
      <c r="K31" s="118"/>
      <c r="L31" s="67">
        <f>'APP G2 SCHEDULE'!L31+'APP G3 SCHEDULE'!L31</f>
        <v>467</v>
      </c>
      <c r="M31" s="12">
        <f>'APP G2 SCHEDULE'!M31+'APP G3 SCHEDULE'!M31</f>
        <v>11145</v>
      </c>
      <c r="N31" s="12">
        <f t="shared" si="4"/>
        <v>11612</v>
      </c>
      <c r="O31" s="12">
        <v>0</v>
      </c>
      <c r="P31" s="12">
        <f t="shared" si="18"/>
        <v>11145</v>
      </c>
      <c r="Q31" s="12">
        <f>'APP G2 SCHEDULE'!Q31+'APP G3 SCHEDULE'!Q31</f>
        <v>0</v>
      </c>
      <c r="R31" s="12">
        <f t="shared" si="19"/>
        <v>467</v>
      </c>
      <c r="S31" s="32">
        <f t="shared" si="20"/>
        <v>11612</v>
      </c>
      <c r="T31" s="122" t="s">
        <v>78</v>
      </c>
      <c r="U31" s="127"/>
      <c r="V31" s="67">
        <f t="shared" si="0"/>
        <v>13</v>
      </c>
      <c r="W31" s="11">
        <f t="shared" si="0"/>
        <v>0</v>
      </c>
      <c r="X31" s="12">
        <f t="shared" si="5"/>
        <v>13</v>
      </c>
      <c r="Y31" s="11">
        <f t="shared" si="1"/>
        <v>-273</v>
      </c>
      <c r="Z31" s="12">
        <f t="shared" si="21"/>
        <v>-273</v>
      </c>
      <c r="AA31" s="11">
        <f t="shared" si="2"/>
        <v>-13</v>
      </c>
      <c r="AB31" s="12">
        <f t="shared" si="22"/>
        <v>0</v>
      </c>
      <c r="AC31" s="32">
        <f t="shared" si="23"/>
        <v>-273</v>
      </c>
      <c r="AD31" s="118"/>
      <c r="AE31" s="72"/>
      <c r="AI31" s="73"/>
      <c r="AJ31" s="122" t="s">
        <v>78</v>
      </c>
      <c r="AK31" s="61"/>
      <c r="AL31" s="286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8"/>
      <c r="BA31" s="122" t="s">
        <v>78</v>
      </c>
      <c r="BB31" s="61"/>
      <c r="BC31" s="142">
        <f>'APP G2 SCHEDULE'!BC31+'APP G3 SCHEDULE'!BC31</f>
        <v>877</v>
      </c>
      <c r="BD31" s="86">
        <f>'APP G2 SCHEDULE'!BD31+'APP G3 SCHEDULE'!BD31</f>
        <v>767</v>
      </c>
      <c r="BE31" s="145">
        <f t="shared" si="6"/>
        <v>-110</v>
      </c>
      <c r="BF31" s="149"/>
      <c r="BG31" s="153">
        <f>'APP G2 SCHEDULE'!BG31+'APP G3 SCHEDULE'!BG31</f>
        <v>767</v>
      </c>
      <c r="BH31" s="156">
        <f t="shared" si="7"/>
        <v>0</v>
      </c>
      <c r="BI31" s="244">
        <v>0</v>
      </c>
      <c r="BJ31" s="185"/>
      <c r="BK31" s="277"/>
      <c r="BL31" s="278"/>
      <c r="BM31" s="122" t="s">
        <v>78</v>
      </c>
      <c r="BN31" s="61"/>
      <c r="BO31" s="286"/>
      <c r="BP31" s="289"/>
      <c r="BQ31" s="289"/>
      <c r="BR31" s="288"/>
      <c r="BS31" s="286"/>
      <c r="BT31" s="288"/>
      <c r="BU31" s="369"/>
      <c r="BV31" s="370"/>
      <c r="BW31" s="370"/>
      <c r="BX31" s="370"/>
      <c r="BY31" s="371"/>
      <c r="BZ31" s="122" t="s">
        <v>78</v>
      </c>
      <c r="CA31" s="61"/>
      <c r="CB31" s="221">
        <f t="shared" si="9"/>
        <v>767</v>
      </c>
      <c r="CC31" s="190">
        <f t="shared" si="10"/>
        <v>0</v>
      </c>
      <c r="CD31" s="194">
        <v>-534</v>
      </c>
      <c r="CE31" s="194">
        <v>-144</v>
      </c>
      <c r="CF31" s="86"/>
      <c r="CG31" s="139"/>
      <c r="CH31" s="202">
        <f t="shared" si="11"/>
        <v>-678</v>
      </c>
      <c r="CI31" s="89">
        <f>'APP G2 SCHEDULE'!BP31+'APP G3 SCHEDULE'!BP31</f>
        <v>0</v>
      </c>
      <c r="CJ31" s="86"/>
      <c r="CK31" s="194">
        <f>'APP G2 SCHEDULE'!BR31+'APP G3 SCHEDULE'!BR31</f>
        <v>26.603040794821617</v>
      </c>
      <c r="CL31" s="194">
        <v>534</v>
      </c>
      <c r="CM31" s="86"/>
      <c r="CN31" s="86"/>
      <c r="CO31" s="101">
        <f t="shared" si="17"/>
        <v>560.6030407948216</v>
      </c>
      <c r="CP31" s="209">
        <f t="shared" si="12"/>
        <v>-117.3969592051784</v>
      </c>
      <c r="CQ31" s="211">
        <f t="shared" si="13"/>
        <v>649.6030407948216</v>
      </c>
    </row>
    <row r="32" spans="1:95" ht="12.75">
      <c r="A32" s="122" t="s">
        <v>25</v>
      </c>
      <c r="B32" s="4"/>
      <c r="C32" s="67">
        <f>'APP G2 SCHEDULE'!C32+'APP G3 SCHEDULE'!C32</f>
        <v>0</v>
      </c>
      <c r="D32" s="12">
        <f>'APP G2 SCHEDULE'!D32+'APP G3 SCHEDULE'!D32</f>
        <v>0</v>
      </c>
      <c r="E32" s="12">
        <f t="shared" si="3"/>
        <v>0</v>
      </c>
      <c r="F32" s="12">
        <f>'APP G2 SCHEDULE'!F32+'APP G3 SCHEDULE'!F32</f>
        <v>0</v>
      </c>
      <c r="G32" s="12">
        <f t="shared" si="15"/>
        <v>0</v>
      </c>
      <c r="H32" s="12">
        <f>'APP G2 SCHEDULE'!H32+'APP G3 SCHEDULE'!H32</f>
        <v>0</v>
      </c>
      <c r="I32" s="12">
        <f t="shared" si="16"/>
        <v>0</v>
      </c>
      <c r="J32" s="32">
        <f t="shared" si="14"/>
        <v>0</v>
      </c>
      <c r="K32" s="118"/>
      <c r="L32" s="67">
        <f>'APP G2 SCHEDULE'!L32+'APP G3 SCHEDULE'!L32</f>
        <v>0</v>
      </c>
      <c r="M32" s="12">
        <f>'APP G2 SCHEDULE'!M32+'APP G3 SCHEDULE'!M32</f>
        <v>0</v>
      </c>
      <c r="N32" s="12">
        <f t="shared" si="4"/>
        <v>0</v>
      </c>
      <c r="O32" s="12">
        <v>0</v>
      </c>
      <c r="P32" s="12">
        <f t="shared" si="18"/>
        <v>0</v>
      </c>
      <c r="Q32" s="12">
        <f>'APP G2 SCHEDULE'!Q32+'APP G3 SCHEDULE'!Q32</f>
        <v>0</v>
      </c>
      <c r="R32" s="12">
        <f t="shared" si="19"/>
        <v>0</v>
      </c>
      <c r="S32" s="32">
        <f t="shared" si="20"/>
        <v>0</v>
      </c>
      <c r="T32" s="122" t="s">
        <v>25</v>
      </c>
      <c r="U32" s="126"/>
      <c r="V32" s="67">
        <f t="shared" si="0"/>
        <v>0</v>
      </c>
      <c r="W32" s="11">
        <f t="shared" si="0"/>
        <v>0</v>
      </c>
      <c r="X32" s="12">
        <f t="shared" si="5"/>
        <v>0</v>
      </c>
      <c r="Y32" s="11">
        <f t="shared" si="1"/>
        <v>0</v>
      </c>
      <c r="Z32" s="12">
        <f t="shared" si="21"/>
        <v>0</v>
      </c>
      <c r="AA32" s="11">
        <f t="shared" si="2"/>
        <v>0</v>
      </c>
      <c r="AB32" s="12">
        <f t="shared" si="22"/>
        <v>0</v>
      </c>
      <c r="AC32" s="32">
        <f t="shared" si="23"/>
        <v>0</v>
      </c>
      <c r="AD32" s="118"/>
      <c r="AE32" s="72"/>
      <c r="AI32" s="73"/>
      <c r="AJ32" s="134" t="s">
        <v>25</v>
      </c>
      <c r="AK32" s="123"/>
      <c r="AL32" s="286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8"/>
      <c r="BA32" s="134" t="s">
        <v>25</v>
      </c>
      <c r="BB32" s="123"/>
      <c r="BC32" s="142">
        <f>'APP G2 SCHEDULE'!BC32+'APP G3 SCHEDULE'!BC32</f>
        <v>30</v>
      </c>
      <c r="BD32" s="86">
        <f>'APP G2 SCHEDULE'!BD32+'APP G3 SCHEDULE'!BD32</f>
        <v>31</v>
      </c>
      <c r="BE32" s="145">
        <f t="shared" si="6"/>
        <v>1</v>
      </c>
      <c r="BF32" s="149"/>
      <c r="BG32" s="153">
        <f>'APP G2 SCHEDULE'!BG32+'APP G3 SCHEDULE'!BG32</f>
        <v>31</v>
      </c>
      <c r="BH32" s="156">
        <f t="shared" si="7"/>
        <v>0</v>
      </c>
      <c r="BI32" s="244">
        <v>0</v>
      </c>
      <c r="BJ32" s="185"/>
      <c r="BK32" s="277"/>
      <c r="BL32" s="278"/>
      <c r="BM32" s="134" t="s">
        <v>25</v>
      </c>
      <c r="BN32" s="123"/>
      <c r="BO32" s="286"/>
      <c r="BP32" s="289"/>
      <c r="BQ32" s="289"/>
      <c r="BR32" s="288"/>
      <c r="BS32" s="286"/>
      <c r="BT32" s="288"/>
      <c r="BU32" s="369"/>
      <c r="BV32" s="370"/>
      <c r="BW32" s="370"/>
      <c r="BX32" s="370"/>
      <c r="BY32" s="371"/>
      <c r="BZ32" s="134" t="s">
        <v>25</v>
      </c>
      <c r="CA32" s="123"/>
      <c r="CB32" s="221">
        <f t="shared" si="9"/>
        <v>31</v>
      </c>
      <c r="CC32" s="190">
        <f t="shared" si="10"/>
        <v>0</v>
      </c>
      <c r="CD32" s="194"/>
      <c r="CE32" s="194"/>
      <c r="CF32" s="86"/>
      <c r="CG32" s="198"/>
      <c r="CH32" s="202">
        <f t="shared" si="11"/>
        <v>0</v>
      </c>
      <c r="CI32" s="89">
        <f>'APP G2 SCHEDULE'!BP32+'APP G3 SCHEDULE'!BP32</f>
        <v>0</v>
      </c>
      <c r="CJ32" s="86"/>
      <c r="CK32" s="194">
        <f>'APP G2 SCHEDULE'!BR32+'APP G3 SCHEDULE'!BR32</f>
        <v>0</v>
      </c>
      <c r="CL32" s="194"/>
      <c r="CM32" s="86"/>
      <c r="CN32" s="86"/>
      <c r="CO32" s="101">
        <f t="shared" si="17"/>
        <v>0</v>
      </c>
      <c r="CP32" s="209">
        <f t="shared" si="12"/>
        <v>0</v>
      </c>
      <c r="CQ32" s="211">
        <f t="shared" si="13"/>
        <v>31</v>
      </c>
    </row>
    <row r="33" spans="1:95" ht="12.75">
      <c r="A33" s="122" t="s">
        <v>26</v>
      </c>
      <c r="B33" s="4"/>
      <c r="C33" s="67">
        <f>'APP G2 SCHEDULE'!C33+'APP G3 SCHEDULE'!C33</f>
        <v>0</v>
      </c>
      <c r="D33" s="12">
        <f>'APP G2 SCHEDULE'!D33+'APP G3 SCHEDULE'!D33</f>
        <v>0</v>
      </c>
      <c r="E33" s="12">
        <f t="shared" si="3"/>
        <v>0</v>
      </c>
      <c r="F33" s="12">
        <f>'APP G2 SCHEDULE'!F33+'APP G3 SCHEDULE'!F33</f>
        <v>0</v>
      </c>
      <c r="G33" s="12">
        <f t="shared" si="15"/>
        <v>0</v>
      </c>
      <c r="H33" s="12">
        <f>'APP G2 SCHEDULE'!H33+'APP G3 SCHEDULE'!H33</f>
        <v>0</v>
      </c>
      <c r="I33" s="12">
        <f t="shared" si="16"/>
        <v>0</v>
      </c>
      <c r="J33" s="32">
        <f t="shared" si="14"/>
        <v>0</v>
      </c>
      <c r="K33" s="118"/>
      <c r="L33" s="67">
        <f>'APP G2 SCHEDULE'!L33+'APP G3 SCHEDULE'!L33</f>
        <v>0</v>
      </c>
      <c r="M33" s="12">
        <f>'APP G2 SCHEDULE'!M33+'APP G3 SCHEDULE'!M33</f>
        <v>0</v>
      </c>
      <c r="N33" s="12">
        <f t="shared" si="4"/>
        <v>0</v>
      </c>
      <c r="O33" s="12">
        <v>0</v>
      </c>
      <c r="P33" s="12">
        <f t="shared" si="18"/>
        <v>0</v>
      </c>
      <c r="Q33" s="12">
        <f>'APP G2 SCHEDULE'!Q33+'APP G3 SCHEDULE'!Q33</f>
        <v>0</v>
      </c>
      <c r="R33" s="12">
        <f t="shared" si="19"/>
        <v>0</v>
      </c>
      <c r="S33" s="32">
        <f t="shared" si="20"/>
        <v>0</v>
      </c>
      <c r="T33" s="122" t="s">
        <v>26</v>
      </c>
      <c r="U33" s="126"/>
      <c r="V33" s="67">
        <f t="shared" si="0"/>
        <v>0</v>
      </c>
      <c r="W33" s="11">
        <f t="shared" si="0"/>
        <v>0</v>
      </c>
      <c r="X33" s="12">
        <f t="shared" si="5"/>
        <v>0</v>
      </c>
      <c r="Y33" s="11">
        <f t="shared" si="1"/>
        <v>0</v>
      </c>
      <c r="Z33" s="12">
        <f t="shared" si="21"/>
        <v>0</v>
      </c>
      <c r="AA33" s="11">
        <f t="shared" si="2"/>
        <v>0</v>
      </c>
      <c r="AB33" s="12">
        <f t="shared" si="22"/>
        <v>0</v>
      </c>
      <c r="AC33" s="32">
        <f t="shared" si="23"/>
        <v>0</v>
      </c>
      <c r="AD33" s="118"/>
      <c r="AE33" s="72"/>
      <c r="AI33" s="73"/>
      <c r="AJ33" s="134" t="s">
        <v>26</v>
      </c>
      <c r="AK33" s="123"/>
      <c r="AL33" s="286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8"/>
      <c r="BA33" s="134" t="s">
        <v>26</v>
      </c>
      <c r="BB33" s="123"/>
      <c r="BC33" s="142">
        <f>'APP G2 SCHEDULE'!BC33+'APP G3 SCHEDULE'!BC33</f>
        <v>44</v>
      </c>
      <c r="BD33" s="86">
        <f>'APP G2 SCHEDULE'!BD33+'APP G3 SCHEDULE'!BD33</f>
        <v>43</v>
      </c>
      <c r="BE33" s="145">
        <f t="shared" si="6"/>
        <v>-1</v>
      </c>
      <c r="BF33" s="149"/>
      <c r="BG33" s="153">
        <f>'APP G2 SCHEDULE'!BG33+'APP G3 SCHEDULE'!BG33</f>
        <v>43</v>
      </c>
      <c r="BH33" s="156">
        <f t="shared" si="7"/>
        <v>0</v>
      </c>
      <c r="BI33" s="244">
        <v>0</v>
      </c>
      <c r="BJ33" s="185"/>
      <c r="BK33" s="277"/>
      <c r="BL33" s="278"/>
      <c r="BM33" s="134" t="s">
        <v>26</v>
      </c>
      <c r="BN33" s="123"/>
      <c r="BO33" s="286"/>
      <c r="BP33" s="289"/>
      <c r="BQ33" s="289"/>
      <c r="BR33" s="288"/>
      <c r="BS33" s="286"/>
      <c r="BT33" s="288"/>
      <c r="BU33" s="369"/>
      <c r="BV33" s="370"/>
      <c r="BW33" s="370"/>
      <c r="BX33" s="370"/>
      <c r="BY33" s="371"/>
      <c r="BZ33" s="134" t="s">
        <v>26</v>
      </c>
      <c r="CA33" s="123"/>
      <c r="CB33" s="221">
        <f t="shared" si="9"/>
        <v>43</v>
      </c>
      <c r="CC33" s="190">
        <f t="shared" si="10"/>
        <v>0</v>
      </c>
      <c r="CD33" s="194"/>
      <c r="CE33" s="194"/>
      <c r="CF33" s="86"/>
      <c r="CG33" s="198"/>
      <c r="CH33" s="202">
        <f t="shared" si="11"/>
        <v>0</v>
      </c>
      <c r="CI33" s="89">
        <f>'APP G2 SCHEDULE'!BP33+'APP G3 SCHEDULE'!BP33</f>
        <v>0</v>
      </c>
      <c r="CJ33" s="86"/>
      <c r="CK33" s="194">
        <f>'APP G2 SCHEDULE'!BR33+'APP G3 SCHEDULE'!BR33</f>
        <v>0</v>
      </c>
      <c r="CL33" s="194"/>
      <c r="CM33" s="86"/>
      <c r="CN33" s="86"/>
      <c r="CO33" s="101">
        <f t="shared" si="17"/>
        <v>0</v>
      </c>
      <c r="CP33" s="209">
        <f t="shared" si="12"/>
        <v>0</v>
      </c>
      <c r="CQ33" s="211">
        <f t="shared" si="13"/>
        <v>43</v>
      </c>
    </row>
    <row r="34" spans="1:95" ht="12.75">
      <c r="A34" s="122" t="s">
        <v>64</v>
      </c>
      <c r="B34" s="4"/>
      <c r="C34" s="67">
        <f>'APP G2 SCHEDULE'!C34+'APP G3 SCHEDULE'!C34</f>
        <v>0</v>
      </c>
      <c r="D34" s="12">
        <f>'APP G2 SCHEDULE'!D34+'APP G3 SCHEDULE'!D34</f>
        <v>0</v>
      </c>
      <c r="E34" s="12">
        <f t="shared" si="3"/>
        <v>0</v>
      </c>
      <c r="F34" s="12">
        <f>'APP G2 SCHEDULE'!F34+'APP G3 SCHEDULE'!F34</f>
        <v>0</v>
      </c>
      <c r="G34" s="12">
        <f t="shared" si="15"/>
        <v>0</v>
      </c>
      <c r="H34" s="12">
        <f>'APP G2 SCHEDULE'!H34+'APP G3 SCHEDULE'!H34</f>
        <v>0</v>
      </c>
      <c r="I34" s="12">
        <f t="shared" si="16"/>
        <v>0</v>
      </c>
      <c r="J34" s="32">
        <f t="shared" si="14"/>
        <v>0</v>
      </c>
      <c r="K34" s="118"/>
      <c r="L34" s="67">
        <f>'APP G2 SCHEDULE'!L34+'APP G3 SCHEDULE'!L34</f>
        <v>0</v>
      </c>
      <c r="M34" s="12">
        <f>'APP G2 SCHEDULE'!M34+'APP G3 SCHEDULE'!M34</f>
        <v>0</v>
      </c>
      <c r="N34" s="12">
        <f t="shared" si="4"/>
        <v>0</v>
      </c>
      <c r="O34" s="12">
        <v>0</v>
      </c>
      <c r="P34" s="12">
        <f t="shared" si="18"/>
        <v>0</v>
      </c>
      <c r="Q34" s="12">
        <f>'APP G2 SCHEDULE'!Q34+'APP G3 SCHEDULE'!Q34</f>
        <v>0</v>
      </c>
      <c r="R34" s="12">
        <f t="shared" si="19"/>
        <v>0</v>
      </c>
      <c r="S34" s="32">
        <f t="shared" si="20"/>
        <v>0</v>
      </c>
      <c r="T34" s="122" t="s">
        <v>64</v>
      </c>
      <c r="U34" s="126"/>
      <c r="V34" s="67">
        <f t="shared" si="0"/>
        <v>0</v>
      </c>
      <c r="W34" s="11">
        <f t="shared" si="0"/>
        <v>0</v>
      </c>
      <c r="X34" s="12">
        <f t="shared" si="5"/>
        <v>0</v>
      </c>
      <c r="Y34" s="11">
        <f t="shared" si="1"/>
        <v>0</v>
      </c>
      <c r="Z34" s="12">
        <f t="shared" si="21"/>
        <v>0</v>
      </c>
      <c r="AA34" s="11">
        <f t="shared" si="2"/>
        <v>0</v>
      </c>
      <c r="AB34" s="12">
        <f t="shared" si="22"/>
        <v>0</v>
      </c>
      <c r="AC34" s="32">
        <f t="shared" si="23"/>
        <v>0</v>
      </c>
      <c r="AD34" s="118"/>
      <c r="AE34" s="72"/>
      <c r="AI34" s="73"/>
      <c r="AJ34" s="134" t="s">
        <v>64</v>
      </c>
      <c r="AK34" s="123"/>
      <c r="AL34" s="286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8"/>
      <c r="BA34" s="134" t="s">
        <v>64</v>
      </c>
      <c r="BB34" s="123"/>
      <c r="BC34" s="142">
        <f>'APP G2 SCHEDULE'!BC34+'APP G3 SCHEDULE'!BC34</f>
        <v>0</v>
      </c>
      <c r="BD34" s="86">
        <f>'APP G2 SCHEDULE'!BD34+'APP G3 SCHEDULE'!BD34</f>
        <v>40</v>
      </c>
      <c r="BE34" s="145">
        <f t="shared" si="6"/>
        <v>40</v>
      </c>
      <c r="BF34" s="149"/>
      <c r="BG34" s="153">
        <f>'APP G2 SCHEDULE'!BG34+'APP G3 SCHEDULE'!BG34</f>
        <v>40</v>
      </c>
      <c r="BH34" s="156">
        <f t="shared" si="7"/>
        <v>0</v>
      </c>
      <c r="BI34" s="244">
        <v>0</v>
      </c>
      <c r="BJ34" s="185"/>
      <c r="BK34" s="277"/>
      <c r="BL34" s="278"/>
      <c r="BM34" s="134" t="s">
        <v>64</v>
      </c>
      <c r="BN34" s="123"/>
      <c r="BO34" s="286"/>
      <c r="BP34" s="289"/>
      <c r="BQ34" s="289"/>
      <c r="BR34" s="288"/>
      <c r="BS34" s="286"/>
      <c r="BT34" s="288"/>
      <c r="BU34" s="369"/>
      <c r="BV34" s="370"/>
      <c r="BW34" s="370"/>
      <c r="BX34" s="370"/>
      <c r="BY34" s="371"/>
      <c r="BZ34" s="134" t="s">
        <v>64</v>
      </c>
      <c r="CA34" s="123"/>
      <c r="CB34" s="221">
        <f t="shared" si="9"/>
        <v>40</v>
      </c>
      <c r="CC34" s="190">
        <f t="shared" si="10"/>
        <v>0</v>
      </c>
      <c r="CD34" s="194"/>
      <c r="CE34" s="194"/>
      <c r="CF34" s="86"/>
      <c r="CG34" s="198"/>
      <c r="CH34" s="202">
        <f t="shared" si="11"/>
        <v>0</v>
      </c>
      <c r="CI34" s="89">
        <f>'APP G2 SCHEDULE'!BP34+'APP G3 SCHEDULE'!BP34</f>
        <v>0</v>
      </c>
      <c r="CJ34" s="86"/>
      <c r="CK34" s="194">
        <f>'APP G2 SCHEDULE'!BR34+'APP G3 SCHEDULE'!BR34</f>
        <v>0</v>
      </c>
      <c r="CL34" s="194"/>
      <c r="CM34" s="86"/>
      <c r="CN34" s="86"/>
      <c r="CO34" s="101">
        <f t="shared" si="17"/>
        <v>0</v>
      </c>
      <c r="CP34" s="209">
        <f t="shared" si="12"/>
        <v>0</v>
      </c>
      <c r="CQ34" s="211">
        <f t="shared" si="13"/>
        <v>40</v>
      </c>
    </row>
    <row r="35" spans="1:95" ht="12.75">
      <c r="A35" s="122" t="s">
        <v>65</v>
      </c>
      <c r="B35" s="4"/>
      <c r="C35" s="68">
        <f>'APP G2 SCHEDULE'!C35+'APP G3 SCHEDULE'!C35</f>
        <v>0</v>
      </c>
      <c r="D35" s="14">
        <f>'APP G2 SCHEDULE'!D35+'APP G3 SCHEDULE'!D35</f>
        <v>0</v>
      </c>
      <c r="E35" s="14">
        <f t="shared" si="3"/>
        <v>0</v>
      </c>
      <c r="F35" s="14">
        <f>'APP G2 SCHEDULE'!F35+'APP G3 SCHEDULE'!F35</f>
        <v>0</v>
      </c>
      <c r="G35" s="14">
        <f t="shared" si="15"/>
        <v>0</v>
      </c>
      <c r="H35" s="14">
        <f>'APP G2 SCHEDULE'!H35+'APP G3 SCHEDULE'!H35</f>
        <v>0</v>
      </c>
      <c r="I35" s="14">
        <f t="shared" si="16"/>
        <v>0</v>
      </c>
      <c r="J35" s="33">
        <f t="shared" si="14"/>
        <v>0</v>
      </c>
      <c r="K35" s="118"/>
      <c r="L35" s="68">
        <f>'APP G2 SCHEDULE'!L35+'APP G3 SCHEDULE'!L35</f>
        <v>0</v>
      </c>
      <c r="M35" s="14">
        <f>'APP G2 SCHEDULE'!M35+'APP G3 SCHEDULE'!M35</f>
        <v>0</v>
      </c>
      <c r="N35" s="14">
        <f t="shared" si="4"/>
        <v>0</v>
      </c>
      <c r="O35" s="12">
        <v>0</v>
      </c>
      <c r="P35" s="14">
        <f t="shared" si="18"/>
        <v>0</v>
      </c>
      <c r="Q35" s="14">
        <f>'APP G2 SCHEDULE'!Q35+'APP G3 SCHEDULE'!Q35</f>
        <v>0</v>
      </c>
      <c r="R35" s="14">
        <f t="shared" si="19"/>
        <v>0</v>
      </c>
      <c r="S35" s="33">
        <f t="shared" si="20"/>
        <v>0</v>
      </c>
      <c r="T35" s="122" t="s">
        <v>65</v>
      </c>
      <c r="U35" s="126"/>
      <c r="V35" s="68">
        <f t="shared" si="0"/>
        <v>0</v>
      </c>
      <c r="W35" s="13">
        <f t="shared" si="0"/>
        <v>0</v>
      </c>
      <c r="X35" s="14">
        <f t="shared" si="5"/>
        <v>0</v>
      </c>
      <c r="Y35" s="13">
        <f t="shared" si="1"/>
        <v>0</v>
      </c>
      <c r="Z35" s="14">
        <f t="shared" si="21"/>
        <v>0</v>
      </c>
      <c r="AA35" s="13">
        <f t="shared" si="2"/>
        <v>0</v>
      </c>
      <c r="AB35" s="14">
        <f t="shared" si="22"/>
        <v>0</v>
      </c>
      <c r="AC35" s="33">
        <f t="shared" si="23"/>
        <v>0</v>
      </c>
      <c r="AD35" s="118"/>
      <c r="AE35" s="72"/>
      <c r="AI35" s="73"/>
      <c r="AJ35" s="134" t="s">
        <v>65</v>
      </c>
      <c r="AK35" s="123"/>
      <c r="AL35" s="286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8"/>
      <c r="BA35" s="134" t="s">
        <v>65</v>
      </c>
      <c r="BB35" s="123"/>
      <c r="BC35" s="142">
        <f>'APP G2 SCHEDULE'!BC35+'APP G3 SCHEDULE'!BC35</f>
        <v>0</v>
      </c>
      <c r="BD35" s="87">
        <f>'APP G2 SCHEDULE'!BD35+'APP G3 SCHEDULE'!BD35</f>
        <v>0</v>
      </c>
      <c r="BE35" s="146">
        <f t="shared" si="6"/>
        <v>0</v>
      </c>
      <c r="BF35" s="149"/>
      <c r="BG35" s="155">
        <f>'APP G2 SCHEDULE'!BG35+'APP G3 SCHEDULE'!BG35</f>
        <v>0</v>
      </c>
      <c r="BH35" s="14"/>
      <c r="BI35" s="146"/>
      <c r="BJ35" s="185"/>
      <c r="BK35" s="277"/>
      <c r="BL35" s="278"/>
      <c r="BM35" s="134" t="s">
        <v>65</v>
      </c>
      <c r="BN35" s="123"/>
      <c r="BO35" s="286"/>
      <c r="BP35" s="289"/>
      <c r="BQ35" s="289"/>
      <c r="BR35" s="288"/>
      <c r="BS35" s="286"/>
      <c r="BT35" s="288"/>
      <c r="BU35" s="369"/>
      <c r="BV35" s="370"/>
      <c r="BW35" s="370"/>
      <c r="BX35" s="370"/>
      <c r="BY35" s="371"/>
      <c r="BZ35" s="134" t="s">
        <v>65</v>
      </c>
      <c r="CA35" s="123"/>
      <c r="CB35" s="222">
        <f t="shared" si="9"/>
        <v>0</v>
      </c>
      <c r="CC35" s="190">
        <f t="shared" si="10"/>
        <v>0</v>
      </c>
      <c r="CD35" s="194"/>
      <c r="CE35" s="194"/>
      <c r="CF35" s="86"/>
      <c r="CG35" s="198"/>
      <c r="CH35" s="202">
        <f t="shared" si="11"/>
        <v>0</v>
      </c>
      <c r="CI35" s="90">
        <f>'APP G2 SCHEDULE'!BP35+'APP G3 SCHEDULE'!BP35</f>
        <v>0</v>
      </c>
      <c r="CJ35" s="87"/>
      <c r="CK35" s="199">
        <f>'APP G2 SCHEDULE'!BR35+'APP G3 SCHEDULE'!BR35</f>
        <v>0</v>
      </c>
      <c r="CL35" s="194"/>
      <c r="CM35" s="86"/>
      <c r="CN35" s="86">
        <v>36</v>
      </c>
      <c r="CO35" s="101">
        <f t="shared" si="17"/>
        <v>36</v>
      </c>
      <c r="CP35" s="209">
        <f t="shared" si="12"/>
        <v>36</v>
      </c>
      <c r="CQ35" s="211">
        <f t="shared" si="13"/>
        <v>36</v>
      </c>
    </row>
    <row r="36" spans="1:95" ht="12.75">
      <c r="A36" s="130" t="s">
        <v>27</v>
      </c>
      <c r="B36" s="4"/>
      <c r="C36" s="69">
        <f>'APP G2 SCHEDULE'!C36+'APP G3 SCHEDULE'!C36</f>
        <v>0</v>
      </c>
      <c r="D36" s="16">
        <f>'APP G2 SCHEDULE'!D36+'APP G3 SCHEDULE'!D36</f>
        <v>0</v>
      </c>
      <c r="E36" s="16">
        <f t="shared" si="3"/>
        <v>0</v>
      </c>
      <c r="F36" s="16">
        <f>'APP G2 SCHEDULE'!F36+'APP G3 SCHEDULE'!F36</f>
        <v>0</v>
      </c>
      <c r="G36" s="16">
        <f t="shared" si="15"/>
        <v>0</v>
      </c>
      <c r="H36" s="16">
        <f>'APP G2 SCHEDULE'!H36+'APP G3 SCHEDULE'!H36</f>
        <v>0</v>
      </c>
      <c r="I36" s="16">
        <f t="shared" si="16"/>
        <v>0</v>
      </c>
      <c r="J36" s="34">
        <f t="shared" si="14"/>
        <v>0</v>
      </c>
      <c r="K36" s="118"/>
      <c r="L36" s="69">
        <f>'APP G2 SCHEDULE'!L36+'APP G3 SCHEDULE'!L36</f>
        <v>0</v>
      </c>
      <c r="M36" s="16">
        <f>'APP G2 SCHEDULE'!M36+'APP G3 SCHEDULE'!M36</f>
        <v>0</v>
      </c>
      <c r="N36" s="16">
        <f t="shared" si="4"/>
        <v>0</v>
      </c>
      <c r="O36" s="12">
        <v>0</v>
      </c>
      <c r="P36" s="16">
        <f t="shared" si="18"/>
        <v>0</v>
      </c>
      <c r="Q36" s="16">
        <f>'APP G2 SCHEDULE'!Q36+'APP G3 SCHEDULE'!Q36</f>
        <v>0</v>
      </c>
      <c r="R36" s="16">
        <f t="shared" si="19"/>
        <v>0</v>
      </c>
      <c r="S36" s="34">
        <f t="shared" si="20"/>
        <v>0</v>
      </c>
      <c r="T36" s="130" t="s">
        <v>27</v>
      </c>
      <c r="U36" s="126"/>
      <c r="V36" s="69">
        <f t="shared" si="0"/>
        <v>0</v>
      </c>
      <c r="W36" s="15">
        <f t="shared" si="0"/>
        <v>0</v>
      </c>
      <c r="X36" s="16">
        <f t="shared" si="5"/>
        <v>0</v>
      </c>
      <c r="Y36" s="15">
        <f t="shared" si="1"/>
        <v>0</v>
      </c>
      <c r="Z36" s="16">
        <f t="shared" si="21"/>
        <v>0</v>
      </c>
      <c r="AA36" s="15">
        <f t="shared" si="2"/>
        <v>0</v>
      </c>
      <c r="AB36" s="16">
        <f t="shared" si="22"/>
        <v>0</v>
      </c>
      <c r="AC36" s="34">
        <f t="shared" si="23"/>
        <v>0</v>
      </c>
      <c r="AD36" s="118"/>
      <c r="AE36" s="72"/>
      <c r="AI36" s="73"/>
      <c r="AJ36" s="135" t="s">
        <v>27</v>
      </c>
      <c r="AK36" s="123"/>
      <c r="AL36" s="286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8"/>
      <c r="BA36" s="135" t="s">
        <v>27</v>
      </c>
      <c r="BB36" s="123"/>
      <c r="BC36" s="143">
        <f>'APP G2 SCHEDULE'!BC36+'APP G3 SCHEDULE'!BC36</f>
        <v>34</v>
      </c>
      <c r="BD36" s="88">
        <f>'APP G2 SCHEDULE'!BD36+'APP G3 SCHEDULE'!BD36</f>
        <v>15</v>
      </c>
      <c r="BE36" s="147">
        <f t="shared" si="6"/>
        <v>-19</v>
      </c>
      <c r="BF36" s="149"/>
      <c r="BG36" s="154">
        <f>'APP G2 SCHEDULE'!BG36+'APP G3 SCHEDULE'!BG36</f>
        <v>15</v>
      </c>
      <c r="BH36" s="157">
        <f t="shared" si="7"/>
        <v>0</v>
      </c>
      <c r="BI36" s="247">
        <v>0</v>
      </c>
      <c r="BJ36" s="185"/>
      <c r="BK36" s="277"/>
      <c r="BL36" s="278"/>
      <c r="BM36" s="135" t="s">
        <v>27</v>
      </c>
      <c r="BN36" s="123"/>
      <c r="BO36" s="286"/>
      <c r="BP36" s="289"/>
      <c r="BQ36" s="289"/>
      <c r="BR36" s="288"/>
      <c r="BS36" s="286"/>
      <c r="BT36" s="288"/>
      <c r="BU36" s="369"/>
      <c r="BV36" s="370"/>
      <c r="BW36" s="370"/>
      <c r="BX36" s="370"/>
      <c r="BY36" s="371"/>
      <c r="BZ36" s="135" t="s">
        <v>27</v>
      </c>
      <c r="CA36" s="123"/>
      <c r="CB36" s="223">
        <f t="shared" si="9"/>
        <v>15</v>
      </c>
      <c r="CC36" s="191">
        <f t="shared" si="10"/>
        <v>0</v>
      </c>
      <c r="CD36" s="195"/>
      <c r="CE36" s="195"/>
      <c r="CF36" s="88"/>
      <c r="CG36" s="224"/>
      <c r="CH36" s="203">
        <f t="shared" si="11"/>
        <v>0</v>
      </c>
      <c r="CI36" s="91">
        <f>'APP G2 SCHEDULE'!BP36+'APP G3 SCHEDULE'!BP36</f>
        <v>0</v>
      </c>
      <c r="CJ36" s="88"/>
      <c r="CK36" s="195">
        <f>'APP G2 SCHEDULE'!BR36+'APP G3 SCHEDULE'!BR36</f>
        <v>0</v>
      </c>
      <c r="CL36" s="195"/>
      <c r="CM36" s="88"/>
      <c r="CN36" s="88"/>
      <c r="CO36" s="216">
        <f t="shared" si="17"/>
        <v>0</v>
      </c>
      <c r="CP36" s="210">
        <f t="shared" si="12"/>
        <v>0</v>
      </c>
      <c r="CQ36" s="212">
        <f t="shared" si="13"/>
        <v>15</v>
      </c>
    </row>
    <row r="37" spans="1:95" s="5" customFormat="1" ht="13.5" thickBot="1">
      <c r="A37" s="131" t="s">
        <v>47</v>
      </c>
      <c r="C37" s="70">
        <f>SUM(C8:C36)</f>
        <v>43805</v>
      </c>
      <c r="D37" s="36">
        <f aca="true" t="shared" si="24" ref="D37:J37">SUM(D8:D36)</f>
        <v>95981</v>
      </c>
      <c r="E37" s="36">
        <f t="shared" si="24"/>
        <v>139786</v>
      </c>
      <c r="F37" s="36">
        <f t="shared" si="24"/>
        <v>16610</v>
      </c>
      <c r="G37" s="36">
        <f t="shared" si="24"/>
        <v>112591</v>
      </c>
      <c r="H37" s="36">
        <f t="shared" si="24"/>
        <v>60274</v>
      </c>
      <c r="I37" s="36">
        <f t="shared" si="24"/>
        <v>104079</v>
      </c>
      <c r="J37" s="35">
        <f t="shared" si="24"/>
        <v>216670</v>
      </c>
      <c r="K37" s="118"/>
      <c r="L37" s="70">
        <f aca="true" t="shared" si="25" ref="L37:S37">SUM(L8:L36)</f>
        <v>33689.350000000006</v>
      </c>
      <c r="M37" s="36">
        <f t="shared" si="25"/>
        <v>95981</v>
      </c>
      <c r="N37" s="36">
        <f t="shared" si="25"/>
        <v>129670.34999999999</v>
      </c>
      <c r="O37" s="36">
        <f t="shared" si="25"/>
        <v>0</v>
      </c>
      <c r="P37" s="36">
        <f t="shared" si="25"/>
        <v>95981</v>
      </c>
      <c r="Q37" s="36">
        <f t="shared" si="25"/>
        <v>70389.65</v>
      </c>
      <c r="R37" s="36">
        <f t="shared" si="25"/>
        <v>104079</v>
      </c>
      <c r="S37" s="35">
        <f t="shared" si="25"/>
        <v>200060</v>
      </c>
      <c r="T37" s="131" t="s">
        <v>47</v>
      </c>
      <c r="U37" s="128"/>
      <c r="V37" s="70">
        <f aca="true" t="shared" si="26" ref="V37:AC37">SUM(V8:V36)</f>
        <v>-10115.649999999998</v>
      </c>
      <c r="W37" s="36">
        <f t="shared" si="26"/>
        <v>0</v>
      </c>
      <c r="X37" s="36">
        <f t="shared" si="26"/>
        <v>-10115.649999999998</v>
      </c>
      <c r="Y37" s="36">
        <f t="shared" si="26"/>
        <v>-16610</v>
      </c>
      <c r="Z37" s="36">
        <f t="shared" si="26"/>
        <v>-16610</v>
      </c>
      <c r="AA37" s="36">
        <f t="shared" si="26"/>
        <v>10115.649999999998</v>
      </c>
      <c r="AB37" s="36">
        <f t="shared" si="26"/>
        <v>0</v>
      </c>
      <c r="AC37" s="35">
        <f t="shared" si="26"/>
        <v>-16610</v>
      </c>
      <c r="AD37" s="118"/>
      <c r="AE37" s="74"/>
      <c r="AF37" s="75"/>
      <c r="AG37" s="75"/>
      <c r="AH37" s="75"/>
      <c r="AI37" s="76"/>
      <c r="AJ37" s="136" t="s">
        <v>47</v>
      </c>
      <c r="AK37" s="124"/>
      <c r="AL37" s="290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2"/>
      <c r="BA37" s="136" t="s">
        <v>47</v>
      </c>
      <c r="BB37" s="124"/>
      <c r="BC37" s="144">
        <f>SUM(BC8:BC36)</f>
        <v>3539</v>
      </c>
      <c r="BD37" s="83">
        <f>SUM(BD8:BD36)</f>
        <v>3378</v>
      </c>
      <c r="BE37" s="152">
        <f>SUM(BE8:BE36)</f>
        <v>-161</v>
      </c>
      <c r="BF37" s="150"/>
      <c r="BG37" s="144">
        <f>SUM(BG8:BG36)</f>
        <v>3042.1251383282984</v>
      </c>
      <c r="BH37" s="83">
        <f>SUM(BH8:BH36)</f>
        <v>-335.8748616717015</v>
      </c>
      <c r="BI37" s="148">
        <f>SUM(BI8:BI36)</f>
        <v>-443.87486167170164</v>
      </c>
      <c r="BJ37" s="248"/>
      <c r="BK37" s="279"/>
      <c r="BL37" s="280"/>
      <c r="BM37" s="136" t="s">
        <v>47</v>
      </c>
      <c r="BN37" s="124"/>
      <c r="BO37" s="362"/>
      <c r="BP37" s="363"/>
      <c r="BQ37" s="363"/>
      <c r="BR37" s="364"/>
      <c r="BS37" s="362"/>
      <c r="BT37" s="364"/>
      <c r="BU37" s="372"/>
      <c r="BV37" s="373"/>
      <c r="BW37" s="373"/>
      <c r="BX37" s="373"/>
      <c r="BY37" s="374"/>
      <c r="BZ37" s="136" t="s">
        <v>47</v>
      </c>
      <c r="CA37" s="124"/>
      <c r="CB37" s="165">
        <f>SUM(CB8:CB36)</f>
        <v>3378</v>
      </c>
      <c r="CC37" s="166">
        <f aca="true" t="shared" si="27" ref="CC37:CQ37">SUM(CC8:CC36)</f>
        <v>-335.8748616717015</v>
      </c>
      <c r="CD37" s="167">
        <f t="shared" si="27"/>
        <v>-756</v>
      </c>
      <c r="CE37" s="167">
        <f t="shared" si="27"/>
        <v>-159</v>
      </c>
      <c r="CF37" s="167">
        <f t="shared" si="27"/>
        <v>-284</v>
      </c>
      <c r="CG37" s="167">
        <f t="shared" si="27"/>
        <v>-36</v>
      </c>
      <c r="CH37" s="168">
        <f t="shared" si="27"/>
        <v>-1570.8748616717016</v>
      </c>
      <c r="CI37" s="169">
        <f t="shared" si="27"/>
        <v>26.627541038216755</v>
      </c>
      <c r="CJ37" s="166">
        <f t="shared" si="27"/>
        <v>42</v>
      </c>
      <c r="CK37" s="166">
        <f t="shared" si="27"/>
        <v>58.0958735738795</v>
      </c>
      <c r="CL37" s="167">
        <f t="shared" si="27"/>
        <v>756</v>
      </c>
      <c r="CM37" s="225">
        <f t="shared" si="27"/>
        <v>284</v>
      </c>
      <c r="CN37" s="225">
        <f t="shared" si="27"/>
        <v>36</v>
      </c>
      <c r="CO37" s="226">
        <f t="shared" si="27"/>
        <v>1202.7234146120963</v>
      </c>
      <c r="CP37" s="251">
        <f t="shared" si="27"/>
        <v>-368.15144705960523</v>
      </c>
      <c r="CQ37" s="218">
        <f t="shared" si="27"/>
        <v>3009.848552940395</v>
      </c>
    </row>
    <row r="38" spans="11:62" ht="12.75">
      <c r="K38" s="21"/>
      <c r="AD38" s="21"/>
      <c r="BJ38" s="21"/>
    </row>
    <row r="39" spans="11:62" ht="12.75">
      <c r="K39" s="21"/>
      <c r="AD39" s="21"/>
      <c r="BJ39" s="21"/>
    </row>
    <row r="40" spans="11:62" ht="12.75">
      <c r="K40" s="21"/>
      <c r="BJ40" s="21"/>
    </row>
    <row r="41" spans="11:62" ht="12.75">
      <c r="K41" s="21"/>
      <c r="BJ41" s="21"/>
    </row>
    <row r="42" spans="11:62" ht="12.75">
      <c r="K42" s="21"/>
      <c r="BJ42" s="21"/>
    </row>
    <row r="43" spans="11:62" ht="12.75">
      <c r="K43" s="21"/>
      <c r="BJ43" s="21"/>
    </row>
    <row r="44" spans="11:62" ht="12.75">
      <c r="K44" s="21"/>
      <c r="BJ44" s="21"/>
    </row>
    <row r="45" spans="11:62" ht="12.75">
      <c r="K45" s="21"/>
      <c r="BJ45" s="21"/>
    </row>
    <row r="46" spans="11:62" ht="12.75">
      <c r="K46" s="21"/>
      <c r="BJ46" s="21"/>
    </row>
    <row r="47" spans="11:62" ht="12.75">
      <c r="K47" s="21"/>
      <c r="BJ47" s="21"/>
    </row>
    <row r="48" spans="11:62" ht="12.75">
      <c r="K48" s="21"/>
      <c r="BJ48" s="21"/>
    </row>
    <row r="49" spans="11:62" ht="12.75">
      <c r="K49" s="21"/>
      <c r="BJ49" s="21"/>
    </row>
    <row r="50" ht="12.75">
      <c r="K50" s="21"/>
    </row>
  </sheetData>
  <mergeCells count="52">
    <mergeCell ref="BO8:BR37"/>
    <mergeCell ref="BS8:BT37"/>
    <mergeCell ref="BU8:BY37"/>
    <mergeCell ref="A2:S2"/>
    <mergeCell ref="T2:AI2"/>
    <mergeCell ref="AJ2:AZ2"/>
    <mergeCell ref="BA2:BL2"/>
    <mergeCell ref="BM2:BY2"/>
    <mergeCell ref="AV4:AZ4"/>
    <mergeCell ref="BA4:BA7"/>
    <mergeCell ref="BZ2:CQ2"/>
    <mergeCell ref="A4:A7"/>
    <mergeCell ref="C4:J4"/>
    <mergeCell ref="L4:S4"/>
    <mergeCell ref="T4:T7"/>
    <mergeCell ref="V4:AC4"/>
    <mergeCell ref="AE4:AI7"/>
    <mergeCell ref="AJ4:AJ7"/>
    <mergeCell ref="AL4:AP4"/>
    <mergeCell ref="AQ4:AU4"/>
    <mergeCell ref="BC4:BE4"/>
    <mergeCell ref="AQ5:AU5"/>
    <mergeCell ref="AV5:AZ5"/>
    <mergeCell ref="BC5:BE5"/>
    <mergeCell ref="BK4:BL7"/>
    <mergeCell ref="BG4:BI4"/>
    <mergeCell ref="BG5:BI5"/>
    <mergeCell ref="BS4:BT4"/>
    <mergeCell ref="BM4:BM7"/>
    <mergeCell ref="BO4:BP4"/>
    <mergeCell ref="BQ4:BR4"/>
    <mergeCell ref="BO5:BP5"/>
    <mergeCell ref="BQ5:BR5"/>
    <mergeCell ref="BU4:BY4"/>
    <mergeCell ref="BZ4:BZ7"/>
    <mergeCell ref="CB4:CQ4"/>
    <mergeCell ref="BS5:BT5"/>
    <mergeCell ref="BU5:BY5"/>
    <mergeCell ref="CB5:CB6"/>
    <mergeCell ref="CC5:CH5"/>
    <mergeCell ref="CI5:CO5"/>
    <mergeCell ref="CP5:CP6"/>
    <mergeCell ref="CQ5:CQ6"/>
    <mergeCell ref="C5:J5"/>
    <mergeCell ref="L5:S5"/>
    <mergeCell ref="V5:AC5"/>
    <mergeCell ref="AL5:AP5"/>
    <mergeCell ref="BK8:BL37"/>
    <mergeCell ref="AE8:AI13"/>
    <mergeCell ref="AL8:AZ37"/>
    <mergeCell ref="AE14:AI19"/>
    <mergeCell ref="AE20:AI25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3"/>
  <headerFooter alignWithMargins="0">
    <oddHeader>&amp;C&amp;D&amp;R&amp;"Arial,Bold"APPENDIX G1</oddHeader>
    <oddFooter>&amp;C&amp;8&amp;P  of  &amp;N&amp;R&amp;8&amp;A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34"/>
    </sheetView>
  </sheetViews>
  <sheetFormatPr defaultColWidth="9.140625" defaultRowHeight="12.75"/>
  <sheetData>
    <row r="1" spans="1:14" ht="12.75">
      <c r="A1" s="254" t="s">
        <v>191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3"/>
    </row>
    <row r="2" spans="1:14" ht="12.75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12.75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</row>
    <row r="4" spans="1:14" ht="12.75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6"/>
    </row>
    <row r="5" spans="1:14" ht="12.75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6"/>
    </row>
    <row r="6" spans="1:14" ht="12.75">
      <c r="A6" s="414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6"/>
    </row>
    <row r="7" spans="1:14" ht="12.75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6"/>
    </row>
    <row r="8" spans="1:14" ht="12.7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6"/>
    </row>
    <row r="9" spans="1:14" ht="12.7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</row>
    <row r="10" spans="1:14" ht="12.75">
      <c r="A10" s="414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/>
    </row>
    <row r="11" spans="1:14" ht="12.75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12.75">
      <c r="A12" s="414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/>
    </row>
    <row r="13" spans="1:14" ht="12.75">
      <c r="A13" s="414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6"/>
    </row>
    <row r="14" spans="1:14" ht="12.75">
      <c r="A14" s="414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</row>
    <row r="15" spans="1:14" ht="12.75">
      <c r="A15" s="414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/>
    </row>
    <row r="16" spans="1:14" ht="12.7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6"/>
    </row>
    <row r="17" spans="1:14" ht="12.7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</row>
    <row r="18" spans="1:14" ht="12.75">
      <c r="A18" s="414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/>
    </row>
    <row r="19" spans="1:14" ht="12.7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6"/>
    </row>
    <row r="20" spans="1:14" ht="12.75">
      <c r="A20" s="414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6"/>
    </row>
    <row r="21" spans="1:14" ht="12.75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</row>
    <row r="22" spans="1:14" ht="12.75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6"/>
    </row>
    <row r="23" spans="1:14" ht="12.75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</row>
    <row r="24" spans="1:14" ht="12.7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6"/>
    </row>
    <row r="25" spans="1:14" ht="12.75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/>
    </row>
    <row r="26" spans="1:14" ht="12.75">
      <c r="A26" s="414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6"/>
    </row>
    <row r="27" spans="1:14" ht="12.75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/>
    </row>
    <row r="28" spans="1:14" ht="12.75">
      <c r="A28" s="414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6"/>
    </row>
    <row r="29" spans="1:14" ht="12.75">
      <c r="A29" s="414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</row>
    <row r="30" spans="1:14" ht="12.75">
      <c r="A30" s="414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6"/>
    </row>
    <row r="31" spans="1:14" ht="12.75">
      <c r="A31" s="414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6"/>
    </row>
    <row r="32" spans="1:14" ht="12.75">
      <c r="A32" s="414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6"/>
    </row>
    <row r="33" spans="1:14" ht="12.75">
      <c r="A33" s="414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6"/>
    </row>
    <row r="34" spans="1:14" ht="13.5" thickBot="1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9"/>
    </row>
  </sheetData>
  <mergeCells count="1">
    <mergeCell ref="A1:N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&amp;C&amp;"Arial,Bold"&amp;D&amp;R&amp;"Arial,Bold"APPENDIX G2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Glasgow Health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clancj</dc:creator>
  <cp:keywords/>
  <dc:description/>
  <cp:lastModifiedBy>clancj</cp:lastModifiedBy>
  <cp:lastPrinted>2005-11-16T08:45:30Z</cp:lastPrinted>
  <dcterms:created xsi:type="dcterms:W3CDTF">2005-06-09T10:02:05Z</dcterms:created>
  <dcterms:modified xsi:type="dcterms:W3CDTF">2006-02-10T10:06:10Z</dcterms:modified>
  <cp:category/>
  <cp:version/>
  <cp:contentType/>
  <cp:contentStatus/>
</cp:coreProperties>
</file>