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codeName="ThisWorkbook"/>
  <bookViews>
    <workbookView xWindow="-30" yWindow="-30" windowWidth="9690" windowHeight="7290" tabRatio="514" activeTab="4"/>
  </bookViews>
  <sheets>
    <sheet name="Data_Summary" sheetId="1" r:id="rId1"/>
    <sheet name="Raw_Data" sheetId="2" r:id="rId2"/>
    <sheet name="Probability" sheetId="3" r:id="rId3"/>
    <sheet name="Sectional" sheetId="4" r:id="rId4"/>
    <sheet name="Question" sheetId="5" r:id="rId5"/>
    <sheet name="0000000000" sheetId="6" state="veryHidden" r:id="rId6"/>
    <sheet name="00000000000000000" sheetId="7" state="veryHidden" r:id="rId7"/>
    <sheet name="1000000000" sheetId="10" state="veryHidden" r:id="rId8"/>
    <sheet name="00000000000000" sheetId="11" state="veryHidden" r:id="rId9"/>
    <sheet name="0000000000000" sheetId="12" state="veryHidden" r:id="rId10"/>
  </sheets>
  <definedNames>
    <definedName name="Belief_Avg">Raw_Data!$AZ$4</definedName>
    <definedName name="High_Total">Raw_Data!$BF$7</definedName>
    <definedName name="Low_Total">Raw_Data!$BD$7</definedName>
    <definedName name="Mod_Total">Raw_Data!$BE$7</definedName>
    <definedName name="Respondants">Raw_Data!$C$2</definedName>
    <definedName name="S1_Avg">Raw_Data!$H$4</definedName>
    <definedName name="S10_Avg">Raw_Data!$AY$4</definedName>
    <definedName name="S2_Avg">Raw_Data!#REF!</definedName>
    <definedName name="S3_Avg">Raw_Data!$P$4</definedName>
    <definedName name="S4_Avg">Raw_Data!$U$4</definedName>
    <definedName name="S5_Avg">Raw_Data!$Z$4</definedName>
    <definedName name="S6_Avg">Raw_Data!$AB$4</definedName>
    <definedName name="S7_Avg">Raw_Data!$AJ$4</definedName>
    <definedName name="S8_Avg">Raw_Data!$AO$4</definedName>
    <definedName name="S9_Avg">Raw_Data!$AT$4</definedName>
    <definedName name="Test_Data" localSheetId="4">Question!$R$6:$BO$15</definedName>
    <definedName name="Test_Data">#REF!</definedName>
    <definedName name="VLow_Total">Raw_Data!$BC$7</definedName>
  </definedNames>
  <calcPr calcId="125725" calcOnSave="0"/>
</workbook>
</file>

<file path=xl/calcChain.xml><?xml version="1.0" encoding="utf-8"?>
<calcChain xmlns="http://schemas.openxmlformats.org/spreadsheetml/2006/main">
  <c r="C7" i="2"/>
  <c r="D7"/>
  <c r="E7"/>
  <c r="F7"/>
  <c r="G7"/>
  <c r="C20" i="1"/>
  <c r="C21" s="1"/>
  <c r="AI7" i="2"/>
  <c r="AJ7"/>
  <c r="AK7"/>
  <c r="AL7"/>
  <c r="AL4"/>
  <c r="C16" i="1"/>
  <c r="E39" i="4" s="1"/>
  <c r="AE7" i="2"/>
  <c r="AF7"/>
  <c r="AG7"/>
  <c r="AH7"/>
  <c r="AH4"/>
  <c r="C15" i="1" s="1"/>
  <c r="E38" i="4" s="1"/>
  <c r="AA7" i="2"/>
  <c r="AB7"/>
  <c r="AC7"/>
  <c r="AD7"/>
  <c r="AD4"/>
  <c r="C14" i="1" s="1"/>
  <c r="E37" i="4" s="1"/>
  <c r="W7" i="2"/>
  <c r="X7"/>
  <c r="Y7"/>
  <c r="Z7"/>
  <c r="Z4"/>
  <c r="C13" i="1"/>
  <c r="E36" i="4" s="1"/>
  <c r="S7" i="2"/>
  <c r="T7"/>
  <c r="U7"/>
  <c r="V7"/>
  <c r="V4"/>
  <c r="C12" i="1"/>
  <c r="O7" i="2"/>
  <c r="P7"/>
  <c r="Q7"/>
  <c r="R7"/>
  <c r="R4"/>
  <c r="C11" i="1"/>
  <c r="K7" i="2"/>
  <c r="L7"/>
  <c r="M7"/>
  <c r="N7"/>
  <c r="N4"/>
  <c r="C10" i="1"/>
  <c r="E33" i="4" s="1"/>
  <c r="H7" i="2"/>
  <c r="I7"/>
  <c r="J7"/>
  <c r="J4"/>
  <c r="C9" i="1"/>
  <c r="E32" i="4" s="1"/>
  <c r="F4" i="2"/>
  <c r="C8" i="1" s="1"/>
  <c r="E31" i="4" s="1"/>
  <c r="E35"/>
  <c r="E34"/>
  <c r="A9" i="2"/>
  <c r="BC9" s="1"/>
  <c r="A10"/>
  <c r="A11"/>
  <c r="A12"/>
  <c r="BF12" s="1"/>
  <c r="A13"/>
  <c r="BC13" s="1"/>
  <c r="A14"/>
  <c r="A15"/>
  <c r="A16"/>
  <c r="BF16" s="1"/>
  <c r="A17"/>
  <c r="BC17" s="1"/>
  <c r="A18"/>
  <c r="A19"/>
  <c r="A20"/>
  <c r="BF20" s="1"/>
  <c r="A21"/>
  <c r="BC21" s="1"/>
  <c r="A22"/>
  <c r="A23"/>
  <c r="A24"/>
  <c r="BF24" s="1"/>
  <c r="A25"/>
  <c r="BC25" s="1"/>
  <c r="A26"/>
  <c r="A27"/>
  <c r="A28"/>
  <c r="BF28" s="1"/>
  <c r="A29"/>
  <c r="BC29" s="1"/>
  <c r="A30"/>
  <c r="A31"/>
  <c r="A32"/>
  <c r="BF32" s="1"/>
  <c r="A33"/>
  <c r="BC33" s="1"/>
  <c r="A34"/>
  <c r="A35"/>
  <c r="A36"/>
  <c r="BF36" s="1"/>
  <c r="A37"/>
  <c r="BC37" s="1"/>
  <c r="A38"/>
  <c r="A39"/>
  <c r="A40"/>
  <c r="BF40" s="1"/>
  <c r="A41"/>
  <c r="BC41" s="1"/>
  <c r="A42"/>
  <c r="A43"/>
  <c r="A44"/>
  <c r="BF44" s="1"/>
  <c r="A45"/>
  <c r="BC45" s="1"/>
  <c r="A46"/>
  <c r="A47"/>
  <c r="A8"/>
  <c r="BF8" s="1"/>
  <c r="BC8"/>
  <c r="BC7" s="1"/>
  <c r="BC10"/>
  <c r="BC11"/>
  <c r="BC12"/>
  <c r="BC14"/>
  <c r="BC15"/>
  <c r="BC16"/>
  <c r="BC18"/>
  <c r="BC19"/>
  <c r="BC20"/>
  <c r="BC22"/>
  <c r="BC23"/>
  <c r="BC24"/>
  <c r="BC26"/>
  <c r="BC27"/>
  <c r="BC28"/>
  <c r="BC30"/>
  <c r="BC31"/>
  <c r="BC32"/>
  <c r="BC34"/>
  <c r="BC35"/>
  <c r="BC36"/>
  <c r="BC38"/>
  <c r="BC39"/>
  <c r="BC40"/>
  <c r="BC42"/>
  <c r="BC43"/>
  <c r="BC44"/>
  <c r="BC46"/>
  <c r="BC47"/>
  <c r="BC48"/>
  <c r="BC49"/>
  <c r="BC50"/>
  <c r="BC51"/>
  <c r="BC52"/>
  <c r="BC53"/>
  <c r="BC54"/>
  <c r="BF10"/>
  <c r="BF11"/>
  <c r="BF14"/>
  <c r="BF15"/>
  <c r="BF18"/>
  <c r="BF19"/>
  <c r="BF22"/>
  <c r="BF23"/>
  <c r="BF26"/>
  <c r="BF27"/>
  <c r="BF30"/>
  <c r="BF31"/>
  <c r="BF34"/>
  <c r="BF35"/>
  <c r="BF38"/>
  <c r="BF39"/>
  <c r="BF42"/>
  <c r="BF43"/>
  <c r="BF46"/>
  <c r="BF47"/>
  <c r="BF48"/>
  <c r="BF49"/>
  <c r="BF50"/>
  <c r="BF51"/>
  <c r="BF52"/>
  <c r="BF53"/>
  <c r="BF54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7"/>
  <c r="B26" i="1" s="1"/>
  <c r="BD8" i="2"/>
  <c r="BD9"/>
  <c r="BD7" s="1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F6" i="3"/>
  <c r="B6"/>
  <c r="B5"/>
  <c r="A6" i="5"/>
  <c r="A5"/>
  <c r="K6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9"/>
  <c r="BD55" i="2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F55"/>
  <c r="BF56"/>
  <c r="BF57"/>
  <c r="BF58"/>
  <c r="BF59"/>
  <c r="BF60"/>
  <c r="BF61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F108"/>
  <c r="BF109"/>
  <c r="BF110"/>
  <c r="BC5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73"/>
  <c r="BC74"/>
  <c r="BC75"/>
  <c r="BC76"/>
  <c r="BC77"/>
  <c r="BC78"/>
  <c r="BC79"/>
  <c r="BC80"/>
  <c r="BC81"/>
  <c r="BC82"/>
  <c r="BC83"/>
  <c r="BC84"/>
  <c r="BC85"/>
  <c r="BC86"/>
  <c r="BC87"/>
  <c r="BC88"/>
  <c r="BC89"/>
  <c r="BC90"/>
  <c r="BC91"/>
  <c r="BC92"/>
  <c r="BC93"/>
  <c r="BC94"/>
  <c r="BC95"/>
  <c r="BC96"/>
  <c r="BC97"/>
  <c r="BC98"/>
  <c r="BC99"/>
  <c r="BC100"/>
  <c r="BC101"/>
  <c r="BC102"/>
  <c r="BC103"/>
  <c r="BC104"/>
  <c r="BC105"/>
  <c r="BC106"/>
  <c r="BC107"/>
  <c r="BC108"/>
  <c r="BC109"/>
  <c r="BC110"/>
  <c r="A200"/>
  <c r="A199"/>
  <c r="A198"/>
  <c r="A197"/>
  <c r="A196"/>
  <c r="A195"/>
  <c r="A194"/>
  <c r="G6" i="4"/>
  <c r="B6"/>
  <c r="B5"/>
  <c r="B24" i="1" l="1"/>
  <c r="C24"/>
  <c r="C25"/>
  <c r="B25"/>
  <c r="BF45" i="2"/>
  <c r="BF41"/>
  <c r="BF37"/>
  <c r="BF33"/>
  <c r="BF29"/>
  <c r="BF25"/>
  <c r="BF21"/>
  <c r="BF17"/>
  <c r="BF7" s="1"/>
  <c r="BF13"/>
  <c r="BF9"/>
  <c r="C26" i="1"/>
  <c r="B27" l="1"/>
  <c r="C27"/>
  <c r="BG7" i="2"/>
</calcChain>
</file>

<file path=xl/sharedStrings.xml><?xml version="1.0" encoding="utf-8"?>
<sst xmlns="http://schemas.openxmlformats.org/spreadsheetml/2006/main" count="166" uniqueCount="127">
  <si>
    <t>Respondents:</t>
  </si>
  <si>
    <t>Date:</t>
  </si>
  <si>
    <t>Section</t>
  </si>
  <si>
    <t>Factor</t>
  </si>
  <si>
    <t>Scores</t>
  </si>
  <si>
    <t>Average Score:</t>
  </si>
  <si>
    <t>Scoring</t>
  </si>
  <si>
    <t>Score</t>
  </si>
  <si>
    <t>Percent</t>
  </si>
  <si>
    <t>Very Low</t>
  </si>
  <si>
    <t>Low</t>
  </si>
  <si>
    <t>Moderate</t>
  </si>
  <si>
    <t>High</t>
  </si>
  <si>
    <t>Respondants=</t>
  </si>
  <si>
    <t>Question:</t>
  </si>
  <si>
    <t>very low</t>
  </si>
  <si>
    <t>low</t>
  </si>
  <si>
    <t>medium</t>
  </si>
  <si>
    <t>high</t>
  </si>
  <si>
    <t>SUM</t>
  </si>
  <si>
    <t>Average:</t>
  </si>
  <si>
    <t>Total:</t>
  </si>
  <si>
    <t>•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</si>
  <si>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</si>
  <si>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</si>
  <si>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</si>
  <si>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</si>
  <si>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</si>
  <si>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</si>
  <si>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</si>
  <si>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</si>
  <si>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</si>
  <si>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</si>
  <si>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</si>
  <si>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</si>
  <si>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</si>
  <si>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</si>
  <si>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</si>
  <si>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</si>
  <si>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</si>
  <si>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</si>
  <si>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</si>
  <si>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</si>
  <si>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</si>
  <si>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</si>
  <si>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</si>
  <si>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</si>
  <si>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</si>
  <si>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</si>
  <si>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</si>
  <si>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</si>
  <si>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</si>
  <si>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</si>
  <si>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</si>
  <si>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</si>
  <si>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</si>
  <si>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</si>
  <si>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</si>
  <si>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</si>
  <si>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Clear objectives and charter.</t>
  </si>
  <si>
    <t>Change agents appointed.</t>
  </si>
  <si>
    <t>Business case and comms.</t>
  </si>
  <si>
    <t>Culture awareness.</t>
  </si>
  <si>
    <t>Culture issues.</t>
  </si>
  <si>
    <t>Culture aligned.</t>
  </si>
  <si>
    <t>Culture barriers.</t>
  </si>
  <si>
    <t>Climate assessment.</t>
  </si>
  <si>
    <t>Initiative load.</t>
  </si>
  <si>
    <t>Org. resilience.</t>
  </si>
  <si>
    <t>Attention from stakeholders.</t>
  </si>
  <si>
    <t>Systems &amp; processes aligned.</t>
  </si>
  <si>
    <t>CA's are best people.</t>
  </si>
  <si>
    <t>CA's capability.</t>
  </si>
  <si>
    <t>CA's influencing.</t>
  </si>
  <si>
    <t>CA's commitment.</t>
  </si>
  <si>
    <t>Different change approaches.</t>
  </si>
  <si>
    <t>Trans vs.Hammer decision.</t>
  </si>
  <si>
    <t>Consequenses of Trans/Hammer.</t>
  </si>
  <si>
    <t>Top down commitment.</t>
  </si>
  <si>
    <t>Advocacy mapping &amp; black holes.</t>
  </si>
  <si>
    <t>Stakeholder analysis.</t>
  </si>
  <si>
    <t>Project resources &amp; facilities.</t>
  </si>
  <si>
    <t>Processes &amp; tech. aligned.</t>
  </si>
  <si>
    <t>T&amp;D aligned.</t>
  </si>
  <si>
    <t>Business functions contributing.</t>
  </si>
  <si>
    <t>High profile people on board.</t>
  </si>
  <si>
    <t>Network of advocates.</t>
  </si>
  <si>
    <t>Strong peer pressure.</t>
  </si>
  <si>
    <t>Quick wins.</t>
  </si>
  <si>
    <t>Change Healthcheck</t>
  </si>
  <si>
    <t>Averages by section:</t>
  </si>
  <si>
    <t>Culture:</t>
  </si>
  <si>
    <t>Change Healthcheck Analysis Datasheet</t>
  </si>
  <si>
    <t>Change Agents:</t>
  </si>
  <si>
    <t>Infrastructure:</t>
  </si>
  <si>
    <t>Critical Mass:</t>
  </si>
  <si>
    <t>Culture</t>
  </si>
  <si>
    <t>Change Agents</t>
  </si>
  <si>
    <t>Infrastructure</t>
  </si>
  <si>
    <t>Critical Mass</t>
  </si>
  <si>
    <t>Change Healthcheck Analysis</t>
  </si>
  <si>
    <t>Project:</t>
  </si>
  <si>
    <t>Leadership Culture</t>
  </si>
  <si>
    <t>Change Agent Capability</t>
  </si>
  <si>
    <t>Change openness.</t>
  </si>
  <si>
    <t>Support Infrastructure</t>
  </si>
  <si>
    <t>Critical Mass Effect</t>
  </si>
  <si>
    <t>Sponsor expressing.</t>
  </si>
  <si>
    <t>Sponsor modelling.</t>
  </si>
  <si>
    <t>Sponsor reinforcing.</t>
  </si>
  <si>
    <t>Sponsor commitment to role.</t>
  </si>
  <si>
    <t>Sponsor reinforcing direct reports.</t>
  </si>
  <si>
    <t>Sponsorship:</t>
  </si>
  <si>
    <t>Sponsorship</t>
  </si>
  <si>
    <t>Change Definition</t>
  </si>
  <si>
    <t>Readiness</t>
  </si>
  <si>
    <t>Approach</t>
  </si>
  <si>
    <t>Commitment</t>
  </si>
  <si>
    <t>Definition:</t>
  </si>
  <si>
    <t>Readiness:</t>
  </si>
  <si>
    <t>Approach:</t>
  </si>
  <si>
    <t>Commitment:</t>
  </si>
  <si>
    <t>Define the Change</t>
  </si>
  <si>
    <t>Change Readiness</t>
  </si>
  <si>
    <t>Change Approach</t>
  </si>
  <si>
    <t>Building Commitment</t>
  </si>
  <si>
    <t>Organisation:</t>
  </si>
</sst>
</file>

<file path=xl/styles.xml><?xml version="1.0" encoding="utf-8"?>
<styleSheet xmlns="http://schemas.openxmlformats.org/spreadsheetml/2006/main">
  <numFmts count="2">
    <numFmt numFmtId="173" formatCode="#.00"/>
    <numFmt numFmtId="178" formatCode="0.0"/>
  </numFmts>
  <fonts count="54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b/>
      <sz val="14"/>
      <name val="Geneva"/>
    </font>
    <font>
      <b/>
      <sz val="14"/>
      <name val="Tms Rmn"/>
    </font>
    <font>
      <b/>
      <sz val="12"/>
      <name val="Geneva"/>
    </font>
    <font>
      <sz val="10"/>
      <name val="Tms Rmn"/>
    </font>
    <font>
      <sz val="10"/>
      <color indexed="9"/>
      <name val="Geneva"/>
    </font>
    <font>
      <sz val="9"/>
      <name val="Tms Rmn"/>
    </font>
    <font>
      <sz val="10"/>
      <color indexed="46"/>
      <name val="Geneva"/>
    </font>
    <font>
      <b/>
      <sz val="9"/>
      <name val="Tms Rmn"/>
    </font>
    <font>
      <sz val="14"/>
      <name val="Geneva"/>
    </font>
    <font>
      <sz val="14"/>
      <name val="Tms Rmn"/>
    </font>
    <font>
      <b/>
      <sz val="10"/>
      <name val="Tms Rmn"/>
    </font>
    <font>
      <b/>
      <sz val="12"/>
      <name val="Tms Rmn"/>
    </font>
    <font>
      <b/>
      <sz val="14"/>
      <color indexed="12"/>
      <name val="Tms Rmn"/>
    </font>
    <font>
      <b/>
      <sz val="14"/>
      <color indexed="11"/>
      <name val="Tms Rmn"/>
    </font>
    <font>
      <b/>
      <sz val="14"/>
      <color indexed="15"/>
      <name val="Tms Rmn"/>
    </font>
    <font>
      <b/>
      <sz val="9"/>
      <color indexed="36"/>
      <name val="Tms Rmn"/>
    </font>
    <font>
      <b/>
      <sz val="9"/>
      <color indexed="15"/>
      <name val="Tms Rmn"/>
    </font>
    <font>
      <b/>
      <sz val="9"/>
      <color indexed="11"/>
      <name val="Tms Rmn"/>
    </font>
    <font>
      <b/>
      <sz val="9"/>
      <color indexed="8"/>
      <name val="Tms Rmn"/>
    </font>
    <font>
      <b/>
      <sz val="12"/>
      <color indexed="16"/>
      <name val="Tms Rmn"/>
    </font>
    <font>
      <b/>
      <sz val="12"/>
      <color indexed="12"/>
      <name val="Tms Rmn"/>
    </font>
    <font>
      <b/>
      <sz val="12"/>
      <color indexed="58"/>
      <name val="Tms Rmn"/>
    </font>
    <font>
      <b/>
      <sz val="12"/>
      <color indexed="17"/>
      <name val="Tms Rmn"/>
    </font>
    <font>
      <b/>
      <sz val="12"/>
      <color indexed="28"/>
      <name val="Tms Rmn"/>
    </font>
    <font>
      <b/>
      <sz val="12"/>
      <color indexed="41"/>
      <name val="Tms Rmn"/>
    </font>
    <font>
      <b/>
      <sz val="12"/>
      <color indexed="15"/>
      <name val="Tms Rmn"/>
    </font>
    <font>
      <b/>
      <sz val="12"/>
      <color indexed="11"/>
      <name val="Tms Rmn"/>
    </font>
    <font>
      <b/>
      <sz val="12"/>
      <color indexed="63"/>
      <name val="Tms Rmn"/>
    </font>
    <font>
      <b/>
      <sz val="12"/>
      <color indexed="8"/>
      <name val="Tms Rmn"/>
    </font>
    <font>
      <b/>
      <sz val="9"/>
      <color indexed="10"/>
      <name val="Tms Rmn"/>
    </font>
    <font>
      <sz val="10"/>
      <color indexed="10"/>
      <name val="Geneva"/>
    </font>
    <font>
      <b/>
      <sz val="14"/>
      <color indexed="10"/>
      <name val="Tms Rmn"/>
    </font>
    <font>
      <sz val="10"/>
      <color indexed="55"/>
      <name val="Geneva"/>
    </font>
    <font>
      <b/>
      <sz val="14"/>
      <color indexed="55"/>
      <name val="Tms Rmn"/>
    </font>
    <font>
      <b/>
      <sz val="9"/>
      <color indexed="55"/>
      <name val="Tms Rmn"/>
    </font>
    <font>
      <sz val="10"/>
      <color indexed="11"/>
      <name val="Geneva"/>
    </font>
    <font>
      <sz val="12"/>
      <name val="Tms Rmn"/>
    </font>
    <font>
      <sz val="12"/>
      <name val="Geneva"/>
    </font>
    <font>
      <b/>
      <sz val="9"/>
      <color indexed="12"/>
      <name val="Tms Rmn"/>
    </font>
    <font>
      <b/>
      <sz val="9"/>
      <color indexed="40"/>
      <name val="Tms Rmn"/>
    </font>
    <font>
      <sz val="10"/>
      <color indexed="36"/>
      <name val="Geneva"/>
    </font>
    <font>
      <b/>
      <sz val="9"/>
      <color indexed="16"/>
      <name val="Tms Rmn"/>
    </font>
    <font>
      <b/>
      <sz val="9"/>
      <color indexed="13"/>
      <name val="Tms Rmn"/>
    </font>
    <font>
      <b/>
      <sz val="9"/>
      <color indexed="57"/>
      <name val="Tms Rmn"/>
    </font>
    <font>
      <b/>
      <sz val="9"/>
      <color indexed="46"/>
      <name val="Tms Rmn"/>
    </font>
    <font>
      <b/>
      <sz val="14"/>
      <color indexed="16"/>
      <name val="Tms Rmn"/>
    </font>
    <font>
      <b/>
      <sz val="14"/>
      <color indexed="13"/>
      <name val="Tms Rmn"/>
    </font>
    <font>
      <b/>
      <sz val="14"/>
      <color indexed="57"/>
      <name val="Tms Rmn"/>
    </font>
    <font>
      <b/>
      <sz val="14"/>
      <color indexed="46"/>
      <name val="Tms Rmn"/>
    </font>
    <font>
      <b/>
      <sz val="14"/>
      <color indexed="61"/>
      <name val="Tms Rm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1" applyNumberFormat="0" applyFont="0" applyFill="0" applyAlignment="0" applyProtection="0"/>
  </cellStyleXfs>
  <cellXfs count="176">
    <xf numFmtId="0" fontId="0" fillId="0" borderId="0" xfId="0"/>
    <xf numFmtId="0" fontId="4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1" fillId="0" borderId="0" xfId="0" applyNumberFormat="1" applyFont="1" applyBorder="1" applyAlignment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Protection="1">
      <protection hidden="1"/>
    </xf>
    <xf numFmtId="0" fontId="0" fillId="0" borderId="0" xfId="0" applyAlignment="1">
      <alignment horizontal="left"/>
    </xf>
    <xf numFmtId="0" fontId="7" fillId="0" borderId="0" xfId="0" applyFont="1"/>
    <xf numFmtId="2" fontId="0" fillId="0" borderId="0" xfId="0" applyNumberFormat="1" applyFill="1"/>
    <xf numFmtId="49" fontId="0" fillId="0" borderId="0" xfId="0" applyNumberFormat="1" applyFill="1" applyProtection="1">
      <protection locked="0"/>
    </xf>
    <xf numFmtId="49" fontId="5" fillId="0" borderId="0" xfId="0" applyNumberFormat="1" applyFont="1"/>
    <xf numFmtId="49" fontId="0" fillId="0" borderId="0" xfId="0" applyNumberFormat="1" applyProtection="1">
      <protection locked="0"/>
    </xf>
    <xf numFmtId="173" fontId="10" fillId="0" borderId="0" xfId="0" applyNumberFormat="1" applyFont="1" applyFill="1" applyAlignment="1">
      <alignment horizontal="right"/>
    </xf>
    <xf numFmtId="173" fontId="0" fillId="0" borderId="0" xfId="0" applyNumberFormat="1"/>
    <xf numFmtId="0" fontId="0" fillId="0" borderId="0" xfId="0" applyProtection="1">
      <protection locked="0"/>
    </xf>
    <xf numFmtId="173" fontId="6" fillId="0" borderId="0" xfId="0" applyNumberFormat="1" applyFont="1" applyProtection="1"/>
    <xf numFmtId="0" fontId="6" fillId="0" borderId="0" xfId="0" applyFont="1" applyProtection="1"/>
    <xf numFmtId="0" fontId="0" fillId="0" borderId="0" xfId="0" applyProtection="1"/>
    <xf numFmtId="173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73" fontId="1" fillId="0" borderId="0" xfId="0" applyNumberFormat="1" applyFont="1" applyProtection="1"/>
    <xf numFmtId="0" fontId="1" fillId="0" borderId="0" xfId="0" applyFont="1" applyProtection="1"/>
    <xf numFmtId="173" fontId="3" fillId="0" borderId="2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Protection="1"/>
    <xf numFmtId="0" fontId="1" fillId="0" borderId="2" xfId="0" applyFont="1" applyBorder="1" applyAlignment="1" applyProtection="1">
      <alignment horizontal="center"/>
    </xf>
    <xf numFmtId="2" fontId="1" fillId="0" borderId="0" xfId="0" applyNumberFormat="1" applyFont="1" applyBorder="1" applyAlignment="1" applyProtection="1"/>
    <xf numFmtId="0" fontId="9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9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9" fontId="19" fillId="0" borderId="0" xfId="0" applyNumberFormat="1" applyFont="1" applyAlignment="1">
      <alignment horizontal="right"/>
    </xf>
    <xf numFmtId="49" fontId="21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6" fillId="0" borderId="0" xfId="0" applyFont="1"/>
    <xf numFmtId="0" fontId="27" fillId="0" borderId="0" xfId="0" applyFont="1" applyAlignment="1">
      <alignment horizontal="right"/>
    </xf>
    <xf numFmtId="49" fontId="33" fillId="0" borderId="0" xfId="0" applyNumberFormat="1" applyFont="1" applyAlignment="1">
      <alignment horizontal="right"/>
    </xf>
    <xf numFmtId="0" fontId="34" fillId="0" borderId="0" xfId="0" applyFont="1"/>
    <xf numFmtId="0" fontId="35" fillId="0" borderId="0" xfId="0" applyFont="1" applyAlignment="1">
      <alignment horizontal="right"/>
    </xf>
    <xf numFmtId="0" fontId="36" fillId="0" borderId="0" xfId="0" applyFont="1"/>
    <xf numFmtId="0" fontId="37" fillId="0" borderId="0" xfId="0" applyFont="1" applyAlignment="1">
      <alignment horizontal="right"/>
    </xf>
    <xf numFmtId="0" fontId="39" fillId="0" borderId="0" xfId="0" applyFont="1"/>
    <xf numFmtId="49" fontId="15" fillId="0" borderId="3" xfId="0" applyNumberFormat="1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3" xfId="0" applyFont="1" applyBorder="1" applyAlignment="1">
      <alignment horizontal="right" vertical="top"/>
    </xf>
    <xf numFmtId="49" fontId="15" fillId="0" borderId="0" xfId="0" applyNumberFormat="1" applyFont="1"/>
    <xf numFmtId="0" fontId="15" fillId="0" borderId="0" xfId="0" applyFont="1"/>
    <xf numFmtId="0" fontId="15" fillId="0" borderId="3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49" fontId="40" fillId="0" borderId="0" xfId="0" applyNumberFormat="1" applyFont="1" applyAlignment="1">
      <alignment horizontal="right"/>
    </xf>
    <xf numFmtId="0" fontId="41" fillId="0" borderId="0" xfId="0" applyFont="1"/>
    <xf numFmtId="49" fontId="15" fillId="0" borderId="0" xfId="0" applyNumberFormat="1" applyFont="1" applyAlignment="1">
      <alignment horizontal="center"/>
    </xf>
    <xf numFmtId="178" fontId="0" fillId="0" borderId="0" xfId="0" applyNumberFormat="1"/>
    <xf numFmtId="178" fontId="1" fillId="0" borderId="0" xfId="0" applyNumberFormat="1" applyFont="1"/>
    <xf numFmtId="178" fontId="5" fillId="0" borderId="0" xfId="0" applyNumberFormat="1" applyFont="1" applyAlignment="1">
      <alignment horizontal="left"/>
    </xf>
    <xf numFmtId="178" fontId="37" fillId="0" borderId="0" xfId="0" applyNumberFormat="1" applyFont="1" applyAlignment="1">
      <alignment horizontal="left"/>
    </xf>
    <xf numFmtId="178" fontId="9" fillId="0" borderId="4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173" fontId="1" fillId="0" borderId="6" xfId="0" applyNumberFormat="1" applyFont="1" applyBorder="1" applyProtection="1"/>
    <xf numFmtId="0" fontId="3" fillId="0" borderId="5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2" fontId="1" fillId="0" borderId="0" xfId="1" applyNumberFormat="1" applyFont="1" applyBorder="1" applyProtection="1"/>
    <xf numFmtId="0" fontId="15" fillId="0" borderId="0" xfId="0" applyFont="1" applyBorder="1" applyAlignment="1">
      <alignment horizontal="right"/>
    </xf>
    <xf numFmtId="0" fontId="0" fillId="0" borderId="0" xfId="0" applyBorder="1"/>
    <xf numFmtId="178" fontId="9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right"/>
    </xf>
    <xf numFmtId="0" fontId="0" fillId="0" borderId="2" xfId="0" applyBorder="1"/>
    <xf numFmtId="49" fontId="33" fillId="0" borderId="2" xfId="0" applyNumberFormat="1" applyFont="1" applyBorder="1" applyAlignment="1">
      <alignment horizontal="right"/>
    </xf>
    <xf numFmtId="178" fontId="9" fillId="0" borderId="7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49" fontId="33" fillId="0" borderId="0" xfId="0" applyNumberFormat="1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0" fillId="0" borderId="6" xfId="0" applyBorder="1"/>
    <xf numFmtId="49" fontId="21" fillId="0" borderId="2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38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0" fillId="0" borderId="8" xfId="0" applyBorder="1"/>
    <xf numFmtId="178" fontId="9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4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2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178" fontId="9" fillId="0" borderId="10" xfId="0" applyNumberFormat="1" applyFont="1" applyBorder="1" applyAlignment="1">
      <alignment horizontal="center"/>
    </xf>
    <xf numFmtId="49" fontId="42" fillId="0" borderId="0" xfId="0" applyNumberFormat="1" applyFont="1" applyAlignment="1">
      <alignment horizontal="right"/>
    </xf>
    <xf numFmtId="49" fontId="42" fillId="0" borderId="2" xfId="0" applyNumberFormat="1" applyFont="1" applyBorder="1" applyAlignment="1">
      <alignment horizontal="right"/>
    </xf>
    <xf numFmtId="49" fontId="43" fillId="0" borderId="0" xfId="0" applyNumberFormat="1" applyFont="1" applyAlignment="1">
      <alignment horizontal="right"/>
    </xf>
    <xf numFmtId="49" fontId="43" fillId="0" borderId="2" xfId="0" applyNumberFormat="1" applyFont="1" applyBorder="1" applyAlignment="1">
      <alignment horizontal="right"/>
    </xf>
    <xf numFmtId="49" fontId="19" fillId="0" borderId="8" xfId="0" applyNumberFormat="1" applyFont="1" applyBorder="1" applyAlignment="1">
      <alignment horizontal="right"/>
    </xf>
    <xf numFmtId="0" fontId="44" fillId="0" borderId="0" xfId="0" applyFont="1"/>
    <xf numFmtId="0" fontId="44" fillId="0" borderId="0" xfId="0" applyFont="1" applyBorder="1"/>
    <xf numFmtId="0" fontId="44" fillId="0" borderId="8" xfId="0" applyFont="1" applyBorder="1"/>
    <xf numFmtId="2" fontId="1" fillId="0" borderId="6" xfId="1" applyNumberFormat="1" applyFont="1" applyBorder="1" applyAlignment="1" applyProtection="1">
      <alignment horizontal="right"/>
    </xf>
    <xf numFmtId="0" fontId="0" fillId="0" borderId="6" xfId="0" applyBorder="1" applyProtection="1">
      <protection locked="0"/>
    </xf>
    <xf numFmtId="173" fontId="1" fillId="0" borderId="0" xfId="0" applyNumberFormat="1" applyFont="1" applyFill="1" applyProtection="1"/>
    <xf numFmtId="0" fontId="1" fillId="0" borderId="0" xfId="0" applyFont="1" applyFill="1" applyProtection="1"/>
    <xf numFmtId="0" fontId="9" fillId="0" borderId="0" xfId="0" applyFont="1" applyFill="1" applyProtection="1"/>
    <xf numFmtId="0" fontId="9" fillId="0" borderId="6" xfId="0" applyFont="1" applyFill="1" applyBorder="1" applyProtection="1"/>
    <xf numFmtId="0" fontId="9" fillId="0" borderId="0" xfId="0" applyFont="1" applyFill="1" applyBorder="1" applyProtection="1"/>
    <xf numFmtId="0" fontId="1" fillId="0" borderId="0" xfId="1" applyFont="1" applyFill="1" applyBorder="1" applyProtection="1"/>
    <xf numFmtId="0" fontId="1" fillId="0" borderId="0" xfId="0" applyFont="1" applyFill="1"/>
    <xf numFmtId="0" fontId="0" fillId="0" borderId="0" xfId="0" applyFill="1" applyProtection="1">
      <protection locked="0"/>
    </xf>
    <xf numFmtId="49" fontId="15" fillId="0" borderId="8" xfId="0" applyNumberFormat="1" applyFont="1" applyBorder="1" applyAlignment="1">
      <alignment vertical="top"/>
    </xf>
    <xf numFmtId="49" fontId="40" fillId="0" borderId="8" xfId="0" applyNumberFormat="1" applyFont="1" applyBorder="1" applyAlignment="1">
      <alignment horizontal="right"/>
    </xf>
    <xf numFmtId="0" fontId="41" fillId="0" borderId="8" xfId="0" applyFont="1" applyBorder="1"/>
    <xf numFmtId="0" fontId="15" fillId="0" borderId="8" xfId="0" applyFont="1" applyBorder="1" applyAlignment="1">
      <alignment vertical="top"/>
    </xf>
    <xf numFmtId="49" fontId="15" fillId="0" borderId="8" xfId="0" applyNumberFormat="1" applyFont="1" applyBorder="1" applyAlignment="1">
      <alignment horizontal="center" vertical="top"/>
    </xf>
    <xf numFmtId="0" fontId="15" fillId="0" borderId="8" xfId="0" applyFont="1" applyBorder="1" applyAlignment="1">
      <alignment horizontal="right" vertical="top"/>
    </xf>
    <xf numFmtId="0" fontId="0" fillId="0" borderId="0" xfId="0" applyAlignment="1" applyProtection="1"/>
    <xf numFmtId="0" fontId="28" fillId="0" borderId="2" xfId="0" applyFont="1" applyBorder="1" applyAlignment="1">
      <alignment horizontal="right"/>
    </xf>
    <xf numFmtId="0" fontId="44" fillId="0" borderId="2" xfId="0" applyFont="1" applyBorder="1"/>
    <xf numFmtId="49" fontId="45" fillId="0" borderId="0" xfId="0" applyNumberFormat="1" applyFont="1" applyAlignment="1">
      <alignment horizontal="right"/>
    </xf>
    <xf numFmtId="49" fontId="45" fillId="0" borderId="2" xfId="0" applyNumberFormat="1" applyFont="1" applyBorder="1" applyAlignment="1">
      <alignment horizontal="right"/>
    </xf>
    <xf numFmtId="49" fontId="46" fillId="0" borderId="0" xfId="0" applyNumberFormat="1" applyFont="1" applyBorder="1" applyAlignment="1">
      <alignment horizontal="right"/>
    </xf>
    <xf numFmtId="49" fontId="46" fillId="0" borderId="0" xfId="0" applyNumberFormat="1" applyFont="1" applyAlignment="1">
      <alignment horizontal="right"/>
    </xf>
    <xf numFmtId="49" fontId="46" fillId="0" borderId="2" xfId="0" applyNumberFormat="1" applyFont="1" applyBorder="1" applyAlignment="1">
      <alignment horizontal="right"/>
    </xf>
    <xf numFmtId="49" fontId="47" fillId="0" borderId="0" xfId="0" applyNumberFormat="1" applyFont="1" applyAlignment="1">
      <alignment horizontal="right"/>
    </xf>
    <xf numFmtId="49" fontId="47" fillId="0" borderId="0" xfId="0" applyNumberFormat="1" applyFont="1" applyBorder="1" applyAlignment="1">
      <alignment horizontal="right"/>
    </xf>
    <xf numFmtId="49" fontId="47" fillId="0" borderId="2" xfId="0" applyNumberFormat="1" applyFont="1" applyBorder="1" applyAlignment="1">
      <alignment horizontal="right"/>
    </xf>
    <xf numFmtId="49" fontId="48" fillId="0" borderId="0" xfId="0" applyNumberFormat="1" applyFont="1" applyBorder="1" applyAlignment="1">
      <alignment horizontal="right"/>
    </xf>
    <xf numFmtId="0" fontId="10" fillId="0" borderId="0" xfId="0" applyFont="1"/>
    <xf numFmtId="49" fontId="48" fillId="0" borderId="0" xfId="0" applyNumberFormat="1" applyFont="1" applyAlignment="1">
      <alignment horizontal="right"/>
    </xf>
    <xf numFmtId="49" fontId="48" fillId="0" borderId="2" xfId="0" applyNumberFormat="1" applyFont="1" applyBorder="1" applyAlignment="1">
      <alignment horizontal="right"/>
    </xf>
    <xf numFmtId="173" fontId="1" fillId="0" borderId="0" xfId="0" applyNumberFormat="1" applyFont="1" applyBorder="1" applyProtection="1"/>
    <xf numFmtId="0" fontId="0" fillId="0" borderId="0" xfId="0" applyBorder="1" applyProtection="1">
      <protection locked="0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2" fontId="1" fillId="0" borderId="0" xfId="1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73" fontId="1" fillId="0" borderId="11" xfId="0" applyNumberFormat="1" applyFont="1" applyBorder="1" applyAlignment="1" applyProtection="1">
      <alignment horizontal="center"/>
    </xf>
    <xf numFmtId="0" fontId="0" fillId="0" borderId="0" xfId="0" applyAlignment="1"/>
  </cellXfs>
  <cellStyles count="2">
    <cellStyle name="Normal" xfId="0" builtinId="0"/>
    <cellStyle name="RighthandBorde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5C5C5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F16C41"/>
      <rgbColor rgb="00E0FFE0"/>
      <rgbColor rgb="00FFFF80"/>
      <rgbColor rgb="00A6CAF0"/>
      <rgbColor rgb="00DD9CB3"/>
      <rgbColor rgb="00B38FEE"/>
      <rgbColor rgb="00EAEAEA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3A3A3A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chart>
    <c:autoTitleDeleted val="1"/>
    <c:view3D>
      <c:rotX val="20"/>
      <c:hPercent val="100"/>
      <c:depthPercent val="150"/>
      <c:perspective val="20"/>
    </c:view3D>
    <c:floor>
      <c:spPr>
        <a:solidFill>
          <a:srgbClr val="8080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C0C0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899461400359066E-2"/>
          <c:y val="9.1324404529654797E-3"/>
          <c:w val="0.91382405745062834"/>
          <c:h val="0.90411160484358244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CF30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1FB71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Tms Rmn"/>
                      <a:ea typeface="Tms Rmn"/>
                      <a:cs typeface="Tms Rmn"/>
                    </a:defRPr>
                  </a:pPr>
                  <a:endParaRPr lang="en-US"/>
                </a:p>
              </c:txPr>
              <c:showVal val="1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800000"/>
                      </a:solidFill>
                      <a:latin typeface="Tms Rmn"/>
                      <a:ea typeface="Tms Rmn"/>
                      <a:cs typeface="Tms Rmn"/>
                    </a:defRPr>
                  </a:pPr>
                  <a:endParaRPr lang="en-US"/>
                </a:p>
              </c:txPr>
              <c:showVal val="1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Tms Rmn"/>
                      <a:ea typeface="Tms Rmn"/>
                      <a:cs typeface="Tms Rmn"/>
                    </a:defRPr>
                  </a:pPr>
                  <a:endParaRPr lang="en-US"/>
                </a:p>
              </c:txPr>
              <c:showVal val="1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Tms Rmn"/>
                      <a:ea typeface="Tms Rmn"/>
                      <a:cs typeface="Tms Rmn"/>
                    </a:defRPr>
                  </a:pPr>
                  <a:endParaRPr lang="en-US"/>
                </a:p>
              </c:txPr>
              <c:showVal val="1"/>
            </c:dLbl>
            <c:delete val="1"/>
          </c:dLbls>
          <c:cat>
            <c:strRef>
              <c:f>Data_Summary!$A$24:$A$27</c:f>
              <c:strCache>
                <c:ptCount val="4"/>
                <c:pt idx="0">
                  <c:v>Very Low</c:v>
                </c:pt>
                <c:pt idx="1">
                  <c:v>Low</c:v>
                </c:pt>
                <c:pt idx="2">
                  <c:v>Moderate</c:v>
                </c:pt>
                <c:pt idx="3">
                  <c:v>High</c:v>
                </c:pt>
              </c:strCache>
            </c:strRef>
          </c:cat>
          <c:val>
            <c:numRef>
              <c:f>Data_Summary!$C$24:$C$27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7"/>
        <c:gapDepth val="0"/>
        <c:shape val="box"/>
        <c:axId val="59390592"/>
        <c:axId val="59400576"/>
        <c:axId val="0"/>
      </c:bar3DChart>
      <c:catAx>
        <c:axId val="593905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9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400576"/>
        <c:crosses val="autoZero"/>
        <c:lblAlgn val="ctr"/>
        <c:lblOffset val="100"/>
        <c:tickLblSkip val="1"/>
        <c:tickMarkSkip val="1"/>
        <c:noMultiLvlLbl val="1"/>
      </c:catAx>
      <c:valAx>
        <c:axId val="59400576"/>
        <c:scaling>
          <c:orientation val="minMax"/>
          <c:max val="1"/>
          <c:min val="0"/>
        </c:scaling>
        <c:axPos val="l"/>
        <c:majorGridlines>
          <c:spPr>
            <a:ln w="12700">
              <a:solidFill>
                <a:srgbClr val="900000"/>
              </a:solidFill>
              <a:prstDash val="solid"/>
            </a:ln>
          </c:spPr>
        </c:majorGridlines>
        <c:numFmt formatCode="0%" sourceLinked="1"/>
        <c:tickLblPos val="nextTo"/>
        <c:spPr>
          <a:ln w="25400">
            <a:solidFill>
              <a:srgbClr val="9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390592"/>
        <c:crosses val="autoZero"/>
        <c:crossBetween val="between"/>
        <c:majorUnit val="0.2"/>
      </c:valAx>
      <c:spPr>
        <a:noFill/>
        <a:ln w="25400">
          <a:noFill/>
        </a:ln>
      </c:spPr>
    </c:plotArea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chart>
    <c:view3D>
      <c:rotX val="10"/>
      <c:hPercent val="100"/>
      <c:rotY val="31"/>
      <c:depthPercent val="100"/>
      <c:perspective val="20"/>
    </c:view3D>
    <c:floor>
      <c:spPr>
        <a:solidFill>
          <a:srgbClr val="8080FF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C0C0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279680961666779"/>
          <c:y val="3.2163834532148126E-2"/>
          <c:w val="0.65042440167381332"/>
          <c:h val="0.87427150228293549"/>
        </c:manualLayout>
      </c:layout>
      <c:line3DChart>
        <c:grouping val="standard"/>
        <c:varyColors val="1"/>
        <c:ser>
          <c:idx val="1"/>
          <c:order val="0"/>
          <c:spPr>
            <a:solidFill>
              <a:srgbClr val="FCF305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CF305"/>
              </a:solidFill>
            </c:spPr>
          </c:dPt>
          <c:dPt>
            <c:idx val="1"/>
            <c:spPr>
              <a:solidFill>
                <a:srgbClr val="FCF305"/>
              </a:solidFill>
            </c:spPr>
          </c:dPt>
          <c:dPt>
            <c:idx val="2"/>
            <c:spPr>
              <a:solidFill>
                <a:srgbClr val="FCF305"/>
              </a:solidFill>
            </c:spPr>
          </c:dPt>
          <c:dPt>
            <c:idx val="3"/>
            <c:spPr>
              <a:solidFill>
                <a:srgbClr val="FCF305"/>
              </a:solidFill>
            </c:spPr>
          </c:dPt>
          <c:dPt>
            <c:idx val="4"/>
            <c:spPr>
              <a:solidFill>
                <a:srgbClr val="FCF305"/>
              </a:solidFill>
            </c:spPr>
          </c:dPt>
          <c:dPt>
            <c:idx val="5"/>
            <c:spPr>
              <a:solidFill>
                <a:srgbClr val="FCF305"/>
              </a:solidFill>
            </c:spPr>
          </c:dPt>
          <c:dPt>
            <c:idx val="6"/>
            <c:spPr>
              <a:solidFill>
                <a:srgbClr val="FCF305"/>
              </a:solidFill>
            </c:spPr>
          </c:dPt>
          <c:dPt>
            <c:idx val="7"/>
            <c:spPr>
              <a:solidFill>
                <a:srgbClr val="FCF305"/>
              </a:solidFill>
            </c:spPr>
          </c:dPt>
          <c:dPt>
            <c:idx val="8"/>
            <c:spPr>
              <a:solidFill>
                <a:srgbClr val="FCF305"/>
              </a:solidFill>
            </c:spPr>
          </c:dPt>
          <c:val>
            <c:numRef>
              <c:f>Sectional!$E$31:$E$39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Depth val="0"/>
        <c:axId val="79196544"/>
        <c:axId val="79198080"/>
        <c:axId val="58483584"/>
      </c:line3DChart>
      <c:catAx>
        <c:axId val="79196544"/>
        <c:scaling>
          <c:orientation val="minMax"/>
        </c:scaling>
        <c:axPos val="b"/>
        <c:majorGridlines>
          <c:spPr>
            <a:ln w="12700">
              <a:solidFill>
                <a:srgbClr val="900000"/>
              </a:solidFill>
              <a:prstDash val="solid"/>
            </a:ln>
          </c:spPr>
        </c:majorGridlines>
        <c:numFmt formatCode="General" sourceLinked="1"/>
        <c:tickLblPos val="low"/>
        <c:spPr>
          <a:ln w="12700">
            <a:solidFill>
              <a:srgbClr val="9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98080"/>
        <c:crossesAt val="0"/>
        <c:lblAlgn val="ctr"/>
        <c:lblOffset val="100"/>
        <c:tickLblSkip val="1"/>
        <c:tickMarkSkip val="1"/>
        <c:noMultiLvlLbl val="1"/>
      </c:catAx>
      <c:valAx>
        <c:axId val="79198080"/>
        <c:scaling>
          <c:orientation val="minMax"/>
          <c:max val="100"/>
          <c:min val="20"/>
        </c:scaling>
        <c:axPos val="l"/>
        <c:majorGridlines>
          <c:spPr>
            <a:ln w="12700">
              <a:solidFill>
                <a:srgbClr val="900000"/>
              </a:solidFill>
              <a:prstDash val="solid"/>
            </a:ln>
          </c:spPr>
        </c:majorGridlines>
        <c:numFmt formatCode="0" sourceLinked="0"/>
        <c:tickLblPos val="nextTo"/>
        <c:spPr>
          <a:ln w="25400">
            <a:solidFill>
              <a:srgbClr val="9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96544"/>
        <c:crosses val="autoZero"/>
        <c:crossBetween val="midCat"/>
        <c:majorUnit val="10"/>
        <c:minorUnit val="5"/>
      </c:valAx>
      <c:serAx>
        <c:axId val="58483584"/>
        <c:scaling>
          <c:orientation val="minMax"/>
        </c:scaling>
        <c:delete val="1"/>
        <c:axPos val="b"/>
        <c:majorGridlines>
          <c:spPr>
            <a:ln w="12700">
              <a:solidFill>
                <a:srgbClr val="969696"/>
              </a:solidFill>
              <a:prstDash val="solid"/>
            </a:ln>
          </c:spPr>
        </c:majorGridlines>
        <c:tickLblPos val="none"/>
        <c:crossAx val="79198080"/>
        <c:crossesAt val="0"/>
      </c:serAx>
      <c:spPr>
        <a:solidFill>
          <a:srgbClr val="FFFFFF"/>
        </a:solidFill>
        <a:ln w="25400">
          <a:noFill/>
        </a:ln>
      </c:spPr>
    </c:plotArea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chart>
    <c:plotArea>
      <c:layout>
        <c:manualLayout>
          <c:layoutTarget val="inner"/>
          <c:xMode val="edge"/>
          <c:yMode val="edge"/>
          <c:x val="0.28395175842238307"/>
          <c:y val="8.8333477105268732E-2"/>
          <c:w val="0.68313031736399399"/>
          <c:h val="0.8950014567081001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8080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1FB71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1FB71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1FB71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1FB71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1FB71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1FB71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DD0806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1FB71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0000FF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1FB71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1FB71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1FB714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DD0806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9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0"/>
            <c:spPr>
              <a:solidFill>
                <a:srgbClr val="DD0806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1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2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3"/>
            <c:spPr>
              <a:solidFill>
                <a:srgbClr val="DD0806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4"/>
            <c:spPr>
              <a:solidFill>
                <a:srgbClr val="DD0806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5"/>
            <c:spPr>
              <a:solidFill>
                <a:srgbClr val="FFFF00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6"/>
          </c:dPt>
          <c:dPt>
            <c:idx val="37"/>
          </c:dPt>
          <c:dPt>
            <c:idx val="38"/>
          </c:dPt>
          <c:dPt>
            <c:idx val="39"/>
          </c:dPt>
          <c:dPt>
            <c:idx val="40"/>
          </c:dPt>
          <c:dPt>
            <c:idx val="41"/>
          </c:dPt>
          <c:dPt>
            <c:idx val="42"/>
          </c:dPt>
          <c:dPt>
            <c:idx val="43"/>
          </c:dPt>
          <c:dPt>
            <c:idx val="44"/>
          </c:dPt>
          <c:dPt>
            <c:idx val="45"/>
          </c:dPt>
          <c:dPt>
            <c:idx val="46"/>
          </c:dPt>
          <c:dPt>
            <c:idx val="47"/>
          </c:dPt>
          <c:dPt>
            <c:idx val="48"/>
          </c:dPt>
          <c:dPt>
            <c:idx val="49"/>
          </c:dPt>
          <c:cat>
            <c:numRef>
              <c:f>Raw_Data!$C$6:$AL$6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Raw_Data!$C$7:$AL$7</c:f>
              <c:numCache>
                <c:formatCode>#.00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gapWidth val="15"/>
        <c:axId val="71384448"/>
        <c:axId val="71394432"/>
      </c:barChart>
      <c:catAx>
        <c:axId val="71384448"/>
        <c:scaling>
          <c:orientation val="maxMin"/>
        </c:scaling>
        <c:axPos val="l"/>
        <c:numFmt formatCode="General" sourceLinked="1"/>
        <c:maj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crossAx val="71394432"/>
        <c:crosses val="autoZero"/>
        <c:lblAlgn val="ctr"/>
        <c:lblOffset val="100"/>
        <c:tickMarkSkip val="1"/>
      </c:catAx>
      <c:valAx>
        <c:axId val="71394432"/>
        <c:scaling>
          <c:orientation val="minMax"/>
          <c:max val="5"/>
          <c:min val="1"/>
        </c:scaling>
        <c:axPos val="t"/>
        <c:numFmt formatCode="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138444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19050</xdr:rowOff>
    </xdr:from>
    <xdr:to>
      <xdr:col>3</xdr:col>
      <xdr:colOff>238125</xdr:colOff>
      <xdr:row>5</xdr:row>
      <xdr:rowOff>133350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14300" y="457200"/>
          <a:ext cx="2257425" cy="714375"/>
        </a:xfrm>
        <a:prstGeom prst="rect">
          <a:avLst/>
        </a:prstGeom>
        <a:noFill/>
        <a:ln w="24765">
          <a:solidFill>
            <a:srgbClr val="8E5E42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10</xdr:row>
      <xdr:rowOff>76200</xdr:rowOff>
    </xdr:from>
    <xdr:to>
      <xdr:col>7</xdr:col>
      <xdr:colOff>342900</xdr:colOff>
      <xdr:row>36</xdr:row>
      <xdr:rowOff>38100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35</xdr:row>
      <xdr:rowOff>95250</xdr:rowOff>
    </xdr:from>
    <xdr:to>
      <xdr:col>6</xdr:col>
      <xdr:colOff>114300</xdr:colOff>
      <xdr:row>37</xdr:row>
      <xdr:rowOff>66675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952500" y="5857875"/>
          <a:ext cx="3400425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GB" sz="1400" b="1" i="0" u="none" strike="noStrike" baseline="0">
              <a:solidFill>
                <a:srgbClr val="000000"/>
              </a:solidFill>
              <a:latin typeface="Tms Rmn"/>
            </a:rPr>
            <a:t>Probability of Implementation Success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0.11797</cdr:x>
      <cdr:y>0.11107</cdr:y>
    </cdr:from>
    <cdr:to>
      <cdr:x>0.15922</cdr:x>
      <cdr:y>0.68274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187" y="467595"/>
          <a:ext cx="219227" cy="2390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Tms Rmn"/>
            </a:rPr>
            <a:t>Percentage of Respondents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552450</xdr:colOff>
      <xdr:row>10</xdr:row>
      <xdr:rowOff>28575</xdr:rowOff>
    </xdr:from>
    <xdr:to>
      <xdr:col>6</xdr:col>
      <xdr:colOff>914400</xdr:colOff>
      <xdr:row>29</xdr:row>
      <xdr:rowOff>104775</xdr:rowOff>
    </xdr:to>
    <xdr:graphicFrame macro="">
      <xdr:nvGraphicFramePr>
        <xdr:cNvPr id="4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333375</xdr:colOff>
      <xdr:row>9</xdr:row>
      <xdr:rowOff>142875</xdr:rowOff>
    </xdr:from>
    <xdr:to>
      <xdr:col>1</xdr:col>
      <xdr:colOff>533400</xdr:colOff>
      <xdr:row>20</xdr:row>
      <xdr:rowOff>123825</xdr:rowOff>
    </xdr:to>
    <xdr:sp macro="" textlink="">
      <xdr:nvSpPr>
        <xdr:cNvPr id="4100" name="Text 4"/>
        <xdr:cNvSpPr txBox="1">
          <a:spLocks noChangeArrowheads="1"/>
        </xdr:cNvSpPr>
      </xdr:nvSpPr>
      <xdr:spPr bwMode="auto">
        <a:xfrm>
          <a:off x="590550" y="1695450"/>
          <a:ext cx="200025" cy="1762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270" wrap="square" lIns="36576" tIns="0" rIns="0" bIns="27432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Tms Rmn"/>
            </a:rPr>
            <a:t>Percentage Score</a:t>
          </a:r>
        </a:p>
      </xdr:txBody>
    </xdr:sp>
    <xdr:clientData/>
  </xdr:twoCellAnchor>
  <xdr:twoCellAnchor>
    <xdr:from>
      <xdr:col>1</xdr:col>
      <xdr:colOff>114300</xdr:colOff>
      <xdr:row>25</xdr:row>
      <xdr:rowOff>104775</xdr:rowOff>
    </xdr:from>
    <xdr:to>
      <xdr:col>6</xdr:col>
      <xdr:colOff>485775</xdr:colOff>
      <xdr:row>26</xdr:row>
      <xdr:rowOff>114300</xdr:rowOff>
    </xdr:to>
    <xdr:sp macro="" textlink="">
      <xdr:nvSpPr>
        <xdr:cNvPr id="4103" name="Text 7"/>
        <xdr:cNvSpPr txBox="1">
          <a:spLocks noChangeArrowheads="1"/>
        </xdr:cNvSpPr>
      </xdr:nvSpPr>
      <xdr:spPr bwMode="auto">
        <a:xfrm>
          <a:off x="371475" y="4248150"/>
          <a:ext cx="450532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Tms Rmn"/>
            </a:rPr>
            <a:t>Sections</a:t>
          </a:r>
        </a:p>
      </xdr:txBody>
    </xdr:sp>
    <xdr:clientData/>
  </xdr:twoCellAnchor>
  <xdr:twoCellAnchor>
    <xdr:from>
      <xdr:col>4</xdr:col>
      <xdr:colOff>266700</xdr:colOff>
      <xdr:row>8</xdr:row>
      <xdr:rowOff>104775</xdr:rowOff>
    </xdr:from>
    <xdr:to>
      <xdr:col>6</xdr:col>
      <xdr:colOff>466725</xdr:colOff>
      <xdr:row>11</xdr:row>
      <xdr:rowOff>142875</xdr:rowOff>
    </xdr:to>
    <xdr:sp macro="" textlink="Data_Summary!$C$21">
      <xdr:nvSpPr>
        <xdr:cNvPr id="4104" name="AverageBox"/>
        <xdr:cNvSpPr txBox="1">
          <a:spLocks noChangeArrowheads="1"/>
        </xdr:cNvSpPr>
      </xdr:nvSpPr>
      <xdr:spPr bwMode="auto">
        <a:xfrm>
          <a:off x="3581400" y="1495425"/>
          <a:ext cx="127635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fld id="{428EA7CC-1D0D-49B0-8983-D481B3A794CB}" type="TxLink">
            <a:rPr lang="en-GB" sz="1400" b="1" i="1" u="none" strike="noStrike" baseline="0">
              <a:solidFill>
                <a:srgbClr val="DD0806"/>
              </a:solidFill>
              <a:latin typeface="Tms Rmn"/>
            </a:rPr>
            <a:t>#DIV/0!</a:t>
          </a:fld>
          <a:endParaRPr lang="en-GB" sz="1400" b="1" i="1" u="none" strike="noStrike" baseline="0">
            <a:solidFill>
              <a:srgbClr val="DD0806"/>
            </a:solidFill>
            <a:latin typeface="Tms Rmn"/>
          </a:endParaRPr>
        </a:p>
      </xdr:txBody>
    </xdr:sp>
    <xdr:clientData/>
  </xdr:twoCellAnchor>
  <xdr:twoCellAnchor editAs="absolute">
    <xdr:from>
      <xdr:col>1</xdr:col>
      <xdr:colOff>657225</xdr:colOff>
      <xdr:row>20</xdr:row>
      <xdr:rowOff>9525</xdr:rowOff>
    </xdr:from>
    <xdr:to>
      <xdr:col>1</xdr:col>
      <xdr:colOff>1152525</xdr:colOff>
      <xdr:row>21</xdr:row>
      <xdr:rowOff>114300</xdr:rowOff>
    </xdr:to>
    <xdr:sp macro="" textlink="">
      <xdr:nvSpPr>
        <xdr:cNvPr id="4102" name="Text 6"/>
        <xdr:cNvSpPr txBox="1">
          <a:spLocks noChangeArrowheads="1"/>
        </xdr:cNvSpPr>
      </xdr:nvSpPr>
      <xdr:spPr bwMode="auto">
        <a:xfrm>
          <a:off x="914400" y="3343275"/>
          <a:ext cx="495300" cy="2667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Tms Rmn"/>
            </a:rPr>
            <a:t>Low</a:t>
          </a:r>
        </a:p>
      </xdr:txBody>
    </xdr:sp>
    <xdr:clientData/>
  </xdr:twoCellAnchor>
  <xdr:twoCellAnchor editAs="absolute">
    <xdr:from>
      <xdr:col>1</xdr:col>
      <xdr:colOff>257175</xdr:colOff>
      <xdr:row>17</xdr:row>
      <xdr:rowOff>114300</xdr:rowOff>
    </xdr:from>
    <xdr:to>
      <xdr:col>1</xdr:col>
      <xdr:colOff>1238250</xdr:colOff>
      <xdr:row>19</xdr:row>
      <xdr:rowOff>28575</xdr:rowOff>
    </xdr:to>
    <xdr:sp macro="" textlink="">
      <xdr:nvSpPr>
        <xdr:cNvPr id="4101" name="Text 5"/>
        <xdr:cNvSpPr txBox="1">
          <a:spLocks noChangeArrowheads="1"/>
        </xdr:cNvSpPr>
      </xdr:nvSpPr>
      <xdr:spPr bwMode="auto">
        <a:xfrm>
          <a:off x="514350" y="2962275"/>
          <a:ext cx="981075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Tms Rmn"/>
            </a:rPr>
            <a:t>Moderate</a:t>
          </a:r>
        </a:p>
      </xdr:txBody>
    </xdr:sp>
    <xdr:clientData/>
  </xdr:twoCellAnchor>
  <xdr:twoCellAnchor editAs="absolute">
    <xdr:from>
      <xdr:col>1</xdr:col>
      <xdr:colOff>666750</xdr:colOff>
      <xdr:row>15</xdr:row>
      <xdr:rowOff>38100</xdr:rowOff>
    </xdr:from>
    <xdr:to>
      <xdr:col>1</xdr:col>
      <xdr:colOff>1162050</xdr:colOff>
      <xdr:row>16</xdr:row>
      <xdr:rowOff>142875</xdr:rowOff>
    </xdr:to>
    <xdr:sp macro="" textlink="">
      <xdr:nvSpPr>
        <xdr:cNvPr id="4114" name="Text 6"/>
        <xdr:cNvSpPr txBox="1">
          <a:spLocks noChangeArrowheads="1"/>
        </xdr:cNvSpPr>
      </xdr:nvSpPr>
      <xdr:spPr bwMode="auto">
        <a:xfrm>
          <a:off x="923925" y="2562225"/>
          <a:ext cx="495300" cy="266700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Tms Rmn"/>
            </a:rPr>
            <a:t>High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7</xdr:row>
      <xdr:rowOff>247650</xdr:rowOff>
    </xdr:from>
    <xdr:to>
      <xdr:col>5</xdr:col>
      <xdr:colOff>619125</xdr:colOff>
      <xdr:row>44</xdr:row>
      <xdr:rowOff>9525</xdr:rowOff>
    </xdr:to>
    <xdr:grpSp>
      <xdr:nvGrpSpPr>
        <xdr:cNvPr id="5158" name="Group 38"/>
        <xdr:cNvGrpSpPr>
          <a:grpSpLocks/>
        </xdr:cNvGrpSpPr>
      </xdr:nvGrpSpPr>
      <xdr:grpSpPr bwMode="auto">
        <a:xfrm>
          <a:off x="2266950" y="1514475"/>
          <a:ext cx="1181100" cy="5191125"/>
          <a:chOff x="284" y="197"/>
          <a:chExt cx="178" cy="961"/>
        </a:xfrm>
      </xdr:grpSpPr>
      <xdr:sp macro="" textlink="">
        <xdr:nvSpPr>
          <xdr:cNvPr id="5124" name="Line 4"/>
          <xdr:cNvSpPr>
            <a:spLocks noChangeShapeType="1"/>
          </xdr:cNvSpPr>
        </xdr:nvSpPr>
        <xdr:spPr bwMode="auto">
          <a:xfrm>
            <a:off x="343" y="197"/>
            <a:ext cx="0" cy="961"/>
          </a:xfrm>
          <a:prstGeom prst="line">
            <a:avLst/>
          </a:prstGeom>
          <a:noFill/>
          <a:ln w="1">
            <a:solidFill>
              <a:srgbClr val="3A3A3A"/>
            </a:solidFill>
            <a:round/>
            <a:headEnd/>
            <a:tailEnd/>
          </a:ln>
        </xdr:spPr>
      </xdr:sp>
      <xdr:sp macro="" textlink="">
        <xdr:nvSpPr>
          <xdr:cNvPr id="5123" name="Line 3"/>
          <xdr:cNvSpPr>
            <a:spLocks noChangeShapeType="1"/>
          </xdr:cNvSpPr>
        </xdr:nvSpPr>
        <xdr:spPr bwMode="auto">
          <a:xfrm>
            <a:off x="284" y="197"/>
            <a:ext cx="0" cy="961"/>
          </a:xfrm>
          <a:prstGeom prst="line">
            <a:avLst/>
          </a:prstGeom>
          <a:noFill/>
          <a:ln w="1">
            <a:solidFill>
              <a:srgbClr val="3A3A3A"/>
            </a:solidFill>
            <a:round/>
            <a:headEnd/>
            <a:tailEnd/>
          </a:ln>
        </xdr:spPr>
      </xdr:sp>
      <xdr:sp macro="" textlink="">
        <xdr:nvSpPr>
          <xdr:cNvPr id="5126" name="Line 6"/>
          <xdr:cNvSpPr>
            <a:spLocks noChangeShapeType="1"/>
          </xdr:cNvSpPr>
        </xdr:nvSpPr>
        <xdr:spPr bwMode="auto">
          <a:xfrm>
            <a:off x="462" y="197"/>
            <a:ext cx="0" cy="961"/>
          </a:xfrm>
          <a:prstGeom prst="line">
            <a:avLst/>
          </a:prstGeom>
          <a:noFill/>
          <a:ln w="1">
            <a:solidFill>
              <a:srgbClr val="3A3A3A"/>
            </a:solidFill>
            <a:round/>
            <a:headEnd/>
            <a:tailEnd/>
          </a:ln>
        </xdr:spPr>
      </xdr:sp>
      <xdr:sp macro="" textlink="">
        <xdr:nvSpPr>
          <xdr:cNvPr id="5125" name="Line 5"/>
          <xdr:cNvSpPr>
            <a:spLocks noChangeShapeType="1"/>
          </xdr:cNvSpPr>
        </xdr:nvSpPr>
        <xdr:spPr bwMode="auto">
          <a:xfrm>
            <a:off x="403" y="197"/>
            <a:ext cx="0" cy="961"/>
          </a:xfrm>
          <a:prstGeom prst="line">
            <a:avLst/>
          </a:prstGeom>
          <a:noFill/>
          <a:ln w="1">
            <a:solidFill>
              <a:srgbClr val="3A3A3A"/>
            </a:solidFill>
            <a:round/>
            <a:headEnd/>
            <a:tailEnd/>
          </a:ln>
        </xdr:spPr>
      </xdr:sp>
    </xdr:grpSp>
    <xdr:clientData/>
  </xdr:twoCellAnchor>
  <xdr:twoCellAnchor editAs="absolute">
    <xdr:from>
      <xdr:col>0</xdr:col>
      <xdr:colOff>1209675</xdr:colOff>
      <xdr:row>6</xdr:row>
      <xdr:rowOff>28575</xdr:rowOff>
    </xdr:from>
    <xdr:to>
      <xdr:col>6</xdr:col>
      <xdr:colOff>9525</xdr:colOff>
      <xdr:row>44</xdr:row>
      <xdr:rowOff>85725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104775</xdr:colOff>
      <xdr:row>6</xdr:row>
      <xdr:rowOff>47625</xdr:rowOff>
    </xdr:from>
    <xdr:to>
      <xdr:col>3</xdr:col>
      <xdr:colOff>381000</xdr:colOff>
      <xdr:row>6</xdr:row>
      <xdr:rowOff>190500</xdr:rowOff>
    </xdr:to>
    <xdr:sp macro="" textlink="">
      <xdr:nvSpPr>
        <xdr:cNvPr id="5128" name="vlowRect"/>
        <xdr:cNvSpPr>
          <a:spLocks noChangeArrowheads="1"/>
        </xdr:cNvSpPr>
      </xdr:nvSpPr>
      <xdr:spPr bwMode="auto">
        <a:xfrm>
          <a:off x="1866900" y="1085850"/>
          <a:ext cx="409575" cy="142875"/>
        </a:xfrm>
        <a:prstGeom prst="rect">
          <a:avLst/>
        </a:prstGeom>
        <a:solidFill>
          <a:srgbClr val="DD0806"/>
        </a:solidFill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absolute">
    <xdr:from>
      <xdr:col>3</xdr:col>
      <xdr:colOff>381000</xdr:colOff>
      <xdr:row>6</xdr:row>
      <xdr:rowOff>47625</xdr:rowOff>
    </xdr:from>
    <xdr:to>
      <xdr:col>4</xdr:col>
      <xdr:colOff>381000</xdr:colOff>
      <xdr:row>6</xdr:row>
      <xdr:rowOff>190500</xdr:rowOff>
    </xdr:to>
    <xdr:sp macro="" textlink="">
      <xdr:nvSpPr>
        <xdr:cNvPr id="5130" name="lowRect"/>
        <xdr:cNvSpPr>
          <a:spLocks noChangeArrowheads="1"/>
        </xdr:cNvSpPr>
      </xdr:nvSpPr>
      <xdr:spPr bwMode="auto">
        <a:xfrm>
          <a:off x="2276475" y="1085850"/>
          <a:ext cx="390525" cy="142875"/>
        </a:xfrm>
        <a:prstGeom prst="rect">
          <a:avLst/>
        </a:prstGeom>
        <a:solidFill>
          <a:srgbClr val="FCF305"/>
        </a:solidFill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absolute">
    <xdr:from>
      <xdr:col>4</xdr:col>
      <xdr:colOff>381000</xdr:colOff>
      <xdr:row>6</xdr:row>
      <xdr:rowOff>47625</xdr:rowOff>
    </xdr:from>
    <xdr:to>
      <xdr:col>5</xdr:col>
      <xdr:colOff>247650</xdr:colOff>
      <xdr:row>6</xdr:row>
      <xdr:rowOff>190500</xdr:rowOff>
    </xdr:to>
    <xdr:sp macro="" textlink="">
      <xdr:nvSpPr>
        <xdr:cNvPr id="5131" name="modRect"/>
        <xdr:cNvSpPr>
          <a:spLocks noChangeArrowheads="1"/>
        </xdr:cNvSpPr>
      </xdr:nvSpPr>
      <xdr:spPr bwMode="auto">
        <a:xfrm>
          <a:off x="2667000" y="1085850"/>
          <a:ext cx="409575" cy="142875"/>
        </a:xfrm>
        <a:prstGeom prst="rect">
          <a:avLst/>
        </a:prstGeom>
        <a:solidFill>
          <a:srgbClr val="1FB714"/>
        </a:solidFill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 editAs="absolute">
    <xdr:from>
      <xdr:col>5</xdr:col>
      <xdr:colOff>247650</xdr:colOff>
      <xdr:row>6</xdr:row>
      <xdr:rowOff>47625</xdr:rowOff>
    </xdr:from>
    <xdr:to>
      <xdr:col>5</xdr:col>
      <xdr:colOff>619125</xdr:colOff>
      <xdr:row>6</xdr:row>
      <xdr:rowOff>190500</xdr:rowOff>
    </xdr:to>
    <xdr:sp macro="" textlink="">
      <xdr:nvSpPr>
        <xdr:cNvPr id="5132" name="highRect"/>
        <xdr:cNvSpPr>
          <a:spLocks noChangeArrowheads="1"/>
        </xdr:cNvSpPr>
      </xdr:nvSpPr>
      <xdr:spPr bwMode="auto">
        <a:xfrm>
          <a:off x="3076575" y="1085850"/>
          <a:ext cx="371475" cy="142875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0</xdr:col>
      <xdr:colOff>114300</xdr:colOff>
      <xdr:row>9</xdr:row>
      <xdr:rowOff>57150</xdr:rowOff>
    </xdr:from>
    <xdr:to>
      <xdr:col>1</xdr:col>
      <xdr:colOff>9525</xdr:colOff>
      <xdr:row>11</xdr:row>
      <xdr:rowOff>19050</xdr:rowOff>
    </xdr:to>
    <xdr:sp macro="" textlink="">
      <xdr:nvSpPr>
        <xdr:cNvPr id="5139" name="Text 19"/>
        <xdr:cNvSpPr txBox="1">
          <a:spLocks noChangeArrowheads="1"/>
        </xdr:cNvSpPr>
      </xdr:nvSpPr>
      <xdr:spPr bwMode="auto">
        <a:xfrm>
          <a:off x="114300" y="1771650"/>
          <a:ext cx="156210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900000"/>
              </a:solidFill>
              <a:latin typeface="Tms Rmn"/>
            </a:rPr>
            <a:t>Define the Change</a:t>
          </a:r>
        </a:p>
      </xdr:txBody>
    </xdr:sp>
    <xdr:clientData/>
  </xdr:twoCellAnchor>
  <xdr:twoCellAnchor>
    <xdr:from>
      <xdr:col>0</xdr:col>
      <xdr:colOff>123825</xdr:colOff>
      <xdr:row>17</xdr:row>
      <xdr:rowOff>19050</xdr:rowOff>
    </xdr:from>
    <xdr:to>
      <xdr:col>1</xdr:col>
      <xdr:colOff>0</xdr:colOff>
      <xdr:row>18</xdr:row>
      <xdr:rowOff>95250</xdr:rowOff>
    </xdr:to>
    <xdr:sp macro="" textlink="">
      <xdr:nvSpPr>
        <xdr:cNvPr id="5142" name="Text 22"/>
        <xdr:cNvSpPr txBox="1">
          <a:spLocks noChangeArrowheads="1"/>
        </xdr:cNvSpPr>
      </xdr:nvSpPr>
      <xdr:spPr bwMode="auto">
        <a:xfrm>
          <a:off x="123825" y="2857500"/>
          <a:ext cx="1543050" cy="219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FCF305"/>
              </a:solidFill>
              <a:latin typeface="Tms Rmn"/>
            </a:rPr>
            <a:t>Change Readiness</a:t>
          </a:r>
        </a:p>
      </xdr:txBody>
    </xdr:sp>
    <xdr:clientData/>
  </xdr:twoCellAnchor>
  <xdr:twoCellAnchor>
    <xdr:from>
      <xdr:col>0</xdr:col>
      <xdr:colOff>114300</xdr:colOff>
      <xdr:row>21</xdr:row>
      <xdr:rowOff>47625</xdr:rowOff>
    </xdr:from>
    <xdr:to>
      <xdr:col>0</xdr:col>
      <xdr:colOff>1409700</xdr:colOff>
      <xdr:row>22</xdr:row>
      <xdr:rowOff>133350</xdr:rowOff>
    </xdr:to>
    <xdr:sp macro="" textlink="">
      <xdr:nvSpPr>
        <xdr:cNvPr id="5143" name="Text 23"/>
        <xdr:cNvSpPr txBox="1">
          <a:spLocks noChangeArrowheads="1"/>
        </xdr:cNvSpPr>
      </xdr:nvSpPr>
      <xdr:spPr bwMode="auto">
        <a:xfrm>
          <a:off x="114300" y="3457575"/>
          <a:ext cx="1295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1FB714"/>
              </a:solidFill>
              <a:latin typeface="Tms Rmn"/>
            </a:rPr>
            <a:t> Sponsorship</a:t>
          </a:r>
        </a:p>
      </xdr:txBody>
    </xdr:sp>
    <xdr:clientData/>
  </xdr:twoCellAnchor>
  <xdr:twoCellAnchor>
    <xdr:from>
      <xdr:col>0</xdr:col>
      <xdr:colOff>104775</xdr:colOff>
      <xdr:row>29</xdr:row>
      <xdr:rowOff>57150</xdr:rowOff>
    </xdr:from>
    <xdr:to>
      <xdr:col>0</xdr:col>
      <xdr:colOff>1647825</xdr:colOff>
      <xdr:row>31</xdr:row>
      <xdr:rowOff>9525</xdr:rowOff>
    </xdr:to>
    <xdr:sp macro="" textlink="">
      <xdr:nvSpPr>
        <xdr:cNvPr id="5144" name="Text 24"/>
        <xdr:cNvSpPr txBox="1">
          <a:spLocks noChangeArrowheads="1"/>
        </xdr:cNvSpPr>
      </xdr:nvSpPr>
      <xdr:spPr bwMode="auto">
        <a:xfrm>
          <a:off x="104775" y="4610100"/>
          <a:ext cx="154305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00D4"/>
              </a:solidFill>
              <a:latin typeface="Tms Rmn"/>
            </a:rPr>
            <a:t>Change Approach</a:t>
          </a:r>
        </a:p>
      </xdr:txBody>
    </xdr:sp>
    <xdr:clientData/>
  </xdr:twoCellAnchor>
  <xdr:twoCellAnchor>
    <xdr:from>
      <xdr:col>0</xdr:col>
      <xdr:colOff>133350</xdr:colOff>
      <xdr:row>33</xdr:row>
      <xdr:rowOff>38100</xdr:rowOff>
    </xdr:from>
    <xdr:to>
      <xdr:col>1</xdr:col>
      <xdr:colOff>19050</xdr:colOff>
      <xdr:row>34</xdr:row>
      <xdr:rowOff>95250</xdr:rowOff>
    </xdr:to>
    <xdr:sp macro="" textlink="">
      <xdr:nvSpPr>
        <xdr:cNvPr id="5145" name="Text 25"/>
        <xdr:cNvSpPr txBox="1">
          <a:spLocks noChangeArrowheads="1"/>
        </xdr:cNvSpPr>
      </xdr:nvSpPr>
      <xdr:spPr bwMode="auto">
        <a:xfrm>
          <a:off x="133350" y="5162550"/>
          <a:ext cx="1552575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00ABEA"/>
              </a:solidFill>
              <a:latin typeface="Tms Rmn"/>
            </a:rPr>
            <a:t>Commitment</a:t>
          </a:r>
        </a:p>
      </xdr:txBody>
    </xdr:sp>
    <xdr:clientData/>
  </xdr:twoCellAnchor>
  <xdr:twoCellAnchor>
    <xdr:from>
      <xdr:col>0</xdr:col>
      <xdr:colOff>123825</xdr:colOff>
      <xdr:row>41</xdr:row>
      <xdr:rowOff>38100</xdr:rowOff>
    </xdr:from>
    <xdr:to>
      <xdr:col>1</xdr:col>
      <xdr:colOff>85725</xdr:colOff>
      <xdr:row>43</xdr:row>
      <xdr:rowOff>66675</xdr:rowOff>
    </xdr:to>
    <xdr:sp macro="" textlink="">
      <xdr:nvSpPr>
        <xdr:cNvPr id="5147" name="Text 27"/>
        <xdr:cNvSpPr txBox="1">
          <a:spLocks noChangeArrowheads="1"/>
        </xdr:cNvSpPr>
      </xdr:nvSpPr>
      <xdr:spPr bwMode="auto">
        <a:xfrm>
          <a:off x="123825" y="6305550"/>
          <a:ext cx="1628775" cy="314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800080"/>
              </a:solidFill>
              <a:latin typeface="Tms Rmn"/>
            </a:rPr>
            <a:t>Critical Mass</a:t>
          </a:r>
        </a:p>
      </xdr:txBody>
    </xdr:sp>
    <xdr:clientData/>
  </xdr:twoCellAnchor>
  <xdr:twoCellAnchor>
    <xdr:from>
      <xdr:col>0</xdr:col>
      <xdr:colOff>114300</xdr:colOff>
      <xdr:row>13</xdr:row>
      <xdr:rowOff>47625</xdr:rowOff>
    </xdr:from>
    <xdr:to>
      <xdr:col>1</xdr:col>
      <xdr:colOff>9525</xdr:colOff>
      <xdr:row>15</xdr:row>
      <xdr:rowOff>28575</xdr:rowOff>
    </xdr:to>
    <xdr:sp macro="" textlink="">
      <xdr:nvSpPr>
        <xdr:cNvPr id="5165" name="Text 19"/>
        <xdr:cNvSpPr txBox="1">
          <a:spLocks noChangeArrowheads="1"/>
        </xdr:cNvSpPr>
      </xdr:nvSpPr>
      <xdr:spPr bwMode="auto">
        <a:xfrm>
          <a:off x="114300" y="2333625"/>
          <a:ext cx="156210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DD0806"/>
              </a:solidFill>
              <a:latin typeface="Tms Rmn"/>
            </a:rPr>
            <a:t>Culture Alignment</a:t>
          </a:r>
        </a:p>
      </xdr:txBody>
    </xdr:sp>
    <xdr:clientData/>
  </xdr:twoCellAnchor>
  <xdr:twoCellAnchor>
    <xdr:from>
      <xdr:col>0</xdr:col>
      <xdr:colOff>114300</xdr:colOff>
      <xdr:row>25</xdr:row>
      <xdr:rowOff>47625</xdr:rowOff>
    </xdr:from>
    <xdr:to>
      <xdr:col>0</xdr:col>
      <xdr:colOff>1409700</xdr:colOff>
      <xdr:row>26</xdr:row>
      <xdr:rowOff>133350</xdr:rowOff>
    </xdr:to>
    <xdr:sp macro="" textlink="">
      <xdr:nvSpPr>
        <xdr:cNvPr id="5166" name="Text 23"/>
        <xdr:cNvSpPr txBox="1">
          <a:spLocks noChangeArrowheads="1"/>
        </xdr:cNvSpPr>
      </xdr:nvSpPr>
      <xdr:spPr bwMode="auto">
        <a:xfrm>
          <a:off x="114300" y="4029075"/>
          <a:ext cx="1295400" cy="228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286676"/>
              </a:solidFill>
              <a:latin typeface="Tms Rmn"/>
            </a:rPr>
            <a:t>Change Agents</a:t>
          </a:r>
        </a:p>
      </xdr:txBody>
    </xdr:sp>
    <xdr:clientData/>
  </xdr:twoCellAnchor>
  <xdr:twoCellAnchor>
    <xdr:from>
      <xdr:col>0</xdr:col>
      <xdr:colOff>133350</xdr:colOff>
      <xdr:row>37</xdr:row>
      <xdr:rowOff>28575</xdr:rowOff>
    </xdr:from>
    <xdr:to>
      <xdr:col>1</xdr:col>
      <xdr:colOff>19050</xdr:colOff>
      <xdr:row>38</xdr:row>
      <xdr:rowOff>95250</xdr:rowOff>
    </xdr:to>
    <xdr:sp macro="" textlink="">
      <xdr:nvSpPr>
        <xdr:cNvPr id="5167" name="Text 25"/>
        <xdr:cNvSpPr txBox="1">
          <a:spLocks noChangeArrowheads="1"/>
        </xdr:cNvSpPr>
      </xdr:nvSpPr>
      <xdr:spPr bwMode="auto">
        <a:xfrm>
          <a:off x="133350" y="5724525"/>
          <a:ext cx="1552575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B38FEE"/>
              </a:solidFill>
              <a:latin typeface="Tms Rmn"/>
            </a:rPr>
            <a:t>Infrastructure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0.22572</cdr:x>
      <cdr:y>0.01004</cdr:y>
    </cdr:from>
    <cdr:to>
      <cdr:x>0.53309</cdr:x>
      <cdr:y>0.07003</cdr:y>
    </cdr:to>
    <cdr:sp macro="" textlink="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774" y="60651"/>
          <a:ext cx="714346" cy="343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700" b="0" i="1" u="none" strike="noStrike" baseline="0">
              <a:solidFill>
                <a:srgbClr val="000000"/>
              </a:solidFill>
              <a:latin typeface="Tms Rmn"/>
            </a:rPr>
            <a:t>Very Low</a:t>
          </a:r>
        </a:p>
      </cdr:txBody>
    </cdr:sp>
  </cdr:relSizeAnchor>
  <cdr:relSizeAnchor xmlns:cdr="http://schemas.openxmlformats.org/drawingml/2006/chartDrawing">
    <cdr:from>
      <cdr:x>0.78291</cdr:x>
      <cdr:y>0.01004</cdr:y>
    </cdr:from>
    <cdr:to>
      <cdr:x>0.97136</cdr:x>
      <cdr:y>0.07003</cdr:y>
    </cdr:to>
    <cdr:sp macro="" textlink="">
      <cdr:nvSpPr>
        <cdr:cNvPr id="6147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2736" y="60651"/>
          <a:ext cx="437969" cy="343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700" b="0" i="1" u="none" strike="noStrike" baseline="0">
              <a:solidFill>
                <a:srgbClr val="000000"/>
              </a:solidFill>
              <a:latin typeface="Tms Rmn"/>
            </a:rPr>
            <a:t>High</a:t>
          </a:r>
        </a:p>
      </cdr:txBody>
    </cdr:sp>
  </cdr:relSizeAnchor>
  <cdr:relSizeAnchor xmlns:cdr="http://schemas.openxmlformats.org/drawingml/2006/chartDrawing">
    <cdr:from>
      <cdr:x>0.43047</cdr:x>
      <cdr:y>0.01004</cdr:y>
    </cdr:from>
    <cdr:to>
      <cdr:x>0.65176</cdr:x>
      <cdr:y>0.07003</cdr:y>
    </cdr:to>
    <cdr:sp macro="" textlink="">
      <cdr:nvSpPr>
        <cdr:cNvPr id="6149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633" y="60651"/>
          <a:ext cx="514308" cy="343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700" b="0" i="1" u="none" strike="noStrike" baseline="0">
              <a:solidFill>
                <a:srgbClr val="000000"/>
              </a:solidFill>
              <a:latin typeface="Tms Rmn"/>
            </a:rPr>
            <a:t>Low</a:t>
          </a:r>
        </a:p>
      </cdr:txBody>
    </cdr:sp>
  </cdr:relSizeAnchor>
  <cdr:relSizeAnchor xmlns:cdr="http://schemas.openxmlformats.org/drawingml/2006/chartDrawing">
    <cdr:from>
      <cdr:x>0.53309</cdr:x>
      <cdr:y>0.01004</cdr:y>
    </cdr:from>
    <cdr:to>
      <cdr:x>0.8896</cdr:x>
      <cdr:y>0.07003</cdr:y>
    </cdr:to>
    <cdr:sp macro="" textlink="">
      <cdr:nvSpPr>
        <cdr:cNvPr id="6150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2120" y="60651"/>
          <a:ext cx="828575" cy="3433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700" b="0" i="1" u="none" strike="noStrike" baseline="0">
              <a:solidFill>
                <a:srgbClr val="000000"/>
              </a:solidFill>
              <a:latin typeface="Tms Rmn"/>
            </a:rPr>
            <a:t>Moderate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7"/>
  <sheetViews>
    <sheetView workbookViewId="0">
      <selection activeCell="D18" sqref="D18"/>
    </sheetView>
  </sheetViews>
  <sheetFormatPr defaultColWidth="11.5703125" defaultRowHeight="12.75"/>
  <cols>
    <col min="1" max="1" width="15.28515625" customWidth="1"/>
    <col min="2" max="2" width="7.28515625" customWidth="1"/>
    <col min="3" max="3" width="9.42578125" style="2" customWidth="1"/>
  </cols>
  <sheetData>
    <row r="1" spans="1:3" ht="18">
      <c r="A1" s="1" t="s">
        <v>100</v>
      </c>
    </row>
    <row r="2" spans="1:3" ht="16.899999999999999" customHeight="1">
      <c r="A2" s="3" t="s">
        <v>0</v>
      </c>
    </row>
    <row r="3" spans="1:3" ht="22.15" customHeight="1">
      <c r="A3" s="12" t="s">
        <v>1</v>
      </c>
      <c r="B3" s="19"/>
      <c r="C3" s="18"/>
    </row>
    <row r="4" spans="1:3">
      <c r="A4" s="12" t="s">
        <v>126</v>
      </c>
      <c r="B4" s="21"/>
    </row>
    <row r="5" spans="1:3">
      <c r="A5" s="12" t="s">
        <v>101</v>
      </c>
      <c r="B5" s="21"/>
    </row>
    <row r="6" spans="1:3" ht="19.149999999999999" customHeight="1"/>
    <row r="7" spans="1:3">
      <c r="A7" s="4" t="s">
        <v>2</v>
      </c>
      <c r="B7" s="4" t="s">
        <v>3</v>
      </c>
      <c r="C7" s="5" t="s">
        <v>4</v>
      </c>
    </row>
    <row r="8" spans="1:3">
      <c r="A8" s="16" t="s">
        <v>114</v>
      </c>
      <c r="B8" s="6">
        <v>5</v>
      </c>
      <c r="C8" s="2" t="e">
        <f>Raw_Data!$F$4*B8</f>
        <v>#DIV/0!</v>
      </c>
    </row>
    <row r="9" spans="1:3">
      <c r="A9" s="16" t="s">
        <v>96</v>
      </c>
      <c r="B9" s="6">
        <v>5</v>
      </c>
      <c r="C9" s="2" t="e">
        <f>Raw_Data!$J$4*B9</f>
        <v>#DIV/0!</v>
      </c>
    </row>
    <row r="10" spans="1:3">
      <c r="A10" s="16" t="s">
        <v>115</v>
      </c>
      <c r="B10" s="6">
        <v>5</v>
      </c>
      <c r="C10" s="2" t="e">
        <f>Raw_Data!$N$4*B10</f>
        <v>#DIV/0!</v>
      </c>
    </row>
    <row r="11" spans="1:3">
      <c r="A11" s="16" t="s">
        <v>113</v>
      </c>
      <c r="B11" s="6">
        <v>5</v>
      </c>
      <c r="C11" s="2" t="e">
        <f>Raw_Data!$R$4*B11</f>
        <v>#DIV/0!</v>
      </c>
    </row>
    <row r="12" spans="1:3">
      <c r="A12" s="16" t="s">
        <v>97</v>
      </c>
      <c r="B12" s="6">
        <v>5</v>
      </c>
      <c r="C12" s="2" t="e">
        <f>Raw_Data!$V$4*B12</f>
        <v>#DIV/0!</v>
      </c>
    </row>
    <row r="13" spans="1:3">
      <c r="A13" s="16" t="s">
        <v>116</v>
      </c>
      <c r="B13" s="6">
        <v>5</v>
      </c>
      <c r="C13" s="2" t="e">
        <f>Raw_Data!$Z$4*B13</f>
        <v>#DIV/0!</v>
      </c>
    </row>
    <row r="14" spans="1:3">
      <c r="A14" s="16" t="s">
        <v>117</v>
      </c>
      <c r="B14" s="6">
        <v>5</v>
      </c>
      <c r="C14" s="2" t="e">
        <f>Raw_Data!$AD$4*B14</f>
        <v>#DIV/0!</v>
      </c>
    </row>
    <row r="15" spans="1:3">
      <c r="A15" s="16" t="s">
        <v>98</v>
      </c>
      <c r="B15" s="6">
        <v>5</v>
      </c>
      <c r="C15" s="2" t="e">
        <f>Raw_Data!$AH$4*B15</f>
        <v>#DIV/0!</v>
      </c>
    </row>
    <row r="16" spans="1:3">
      <c r="A16" s="16" t="s">
        <v>99</v>
      </c>
      <c r="B16" s="6">
        <v>5</v>
      </c>
      <c r="C16" s="2" t="e">
        <f>Raw_Data!$AL$4*B16</f>
        <v>#DIV/0!</v>
      </c>
    </row>
    <row r="17" spans="1:4">
      <c r="A17" s="6"/>
      <c r="B17" s="6"/>
      <c r="C17" s="79"/>
    </row>
    <row r="18" spans="1:4">
      <c r="A18" s="6"/>
      <c r="B18" s="6"/>
      <c r="C18" s="79"/>
    </row>
    <row r="19" spans="1:4">
      <c r="C19" s="79"/>
    </row>
    <row r="20" spans="1:4">
      <c r="B20" s="3" t="s">
        <v>5</v>
      </c>
      <c r="C20" s="80" t="e">
        <f>(SUM(Raw_Data!C7:AL7)/10)*5.55</f>
        <v>#DIV/0!</v>
      </c>
      <c r="D20" s="2"/>
    </row>
    <row r="21" spans="1:4">
      <c r="C21" s="22" t="e">
        <f>CONCATENATE("Overall Score ",ROUND(C20,1))</f>
        <v>#DIV/0!</v>
      </c>
    </row>
    <row r="23" spans="1:4">
      <c r="A23" s="4" t="s">
        <v>6</v>
      </c>
      <c r="B23" s="8" t="s">
        <v>7</v>
      </c>
      <c r="C23" s="5" t="s">
        <v>8</v>
      </c>
    </row>
    <row r="24" spans="1:4">
      <c r="A24" t="s">
        <v>9</v>
      </c>
      <c r="B24">
        <f>[0]!VLow_Total</f>
        <v>0</v>
      </c>
      <c r="C24" s="7" t="e">
        <f>([0]!VLow_Total/[0]!Respondants)</f>
        <v>#DIV/0!</v>
      </c>
    </row>
    <row r="25" spans="1:4">
      <c r="A25" t="s">
        <v>10</v>
      </c>
      <c r="B25">
        <f>[0]!Low_Total</f>
        <v>0</v>
      </c>
      <c r="C25" s="7" t="e">
        <f>([0]!Low_Total/[0]!Respondants)</f>
        <v>#DIV/0!</v>
      </c>
    </row>
    <row r="26" spans="1:4">
      <c r="A26" t="s">
        <v>11</v>
      </c>
      <c r="B26">
        <f>[0]!Mod_Total</f>
        <v>0</v>
      </c>
      <c r="C26" s="7" t="e">
        <f>([0]!Mod_Total/[0]!Respondants)</f>
        <v>#DIV/0!</v>
      </c>
    </row>
    <row r="27" spans="1:4">
      <c r="A27" t="s">
        <v>12</v>
      </c>
      <c r="B27">
        <f>[0]!High_Total</f>
        <v>0</v>
      </c>
      <c r="C27" s="7" t="e">
        <f>([0]!High_Total/[0]!Respondants)</f>
        <v>#DIV/0!</v>
      </c>
    </row>
  </sheetData>
  <phoneticPr fontId="0" type="noConversion"/>
  <pageMargins left="1.1000000000000001" right="0.5" top="1.25" bottom="1" header="0.5" footer="0.5"/>
  <pageSetup orientation="portrait" horizontalDpi="4294967292" verticalDpi="4294967292" r:id="rId1"/>
  <headerFooter alignWithMargins="0">
    <oddHeader>&amp;F</oddHeader>
    <oddFooter>&amp;CData Summary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Normal="252" zoomScaleSheetLayoutView="6"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Q200"/>
  <sheetViews>
    <sheetView workbookViewId="0">
      <selection activeCell="F14" sqref="F14"/>
    </sheetView>
  </sheetViews>
  <sheetFormatPr defaultColWidth="11.5703125" defaultRowHeight="12.75"/>
  <cols>
    <col min="1" max="1" width="14.5703125" style="23" customWidth="1"/>
    <col min="2" max="2" width="2.5703125" customWidth="1"/>
    <col min="3" max="52" width="7" customWidth="1"/>
    <col min="53" max="53" width="11.5703125" customWidth="1"/>
    <col min="54" max="54" width="7" customWidth="1"/>
  </cols>
  <sheetData>
    <row r="1" spans="1:69" ht="15.75">
      <c r="A1" s="25" t="s">
        <v>92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</row>
    <row r="2" spans="1:69">
      <c r="A2" s="28"/>
      <c r="B2" s="29" t="s">
        <v>13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</row>
    <row r="3" spans="1:69">
      <c r="A3" s="28"/>
      <c r="B3" s="29"/>
      <c r="C3" s="30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</row>
    <row r="4" spans="1:69">
      <c r="A4" s="28" t="s">
        <v>90</v>
      </c>
      <c r="B4" s="27"/>
      <c r="C4" s="27"/>
      <c r="D4" s="171" t="s">
        <v>118</v>
      </c>
      <c r="E4" s="170"/>
      <c r="F4" s="131" t="e">
        <f>SUM(C7:F7)</f>
        <v>#DIV/0!</v>
      </c>
      <c r="G4" s="31"/>
      <c r="H4" s="169" t="s">
        <v>91</v>
      </c>
      <c r="I4" s="170"/>
      <c r="J4" s="131" t="e">
        <f>SUM(G7:J7)</f>
        <v>#DIV/0!</v>
      </c>
      <c r="K4" s="147"/>
      <c r="L4" s="170" t="s">
        <v>119</v>
      </c>
      <c r="M4" s="170"/>
      <c r="N4" s="131" t="e">
        <f>SUM(K7:N7)</f>
        <v>#DIV/0!</v>
      </c>
      <c r="O4" s="31"/>
      <c r="P4" s="169" t="s">
        <v>112</v>
      </c>
      <c r="Q4" s="170"/>
      <c r="R4" s="131" t="e">
        <f>SUM(O7:R7)</f>
        <v>#DIV/0!</v>
      </c>
      <c r="S4" s="174" t="s">
        <v>93</v>
      </c>
      <c r="T4" s="175"/>
      <c r="U4" s="175"/>
      <c r="V4" s="131" t="e">
        <f>SUM(S7:V7)</f>
        <v>#DIV/0!</v>
      </c>
      <c r="W4" s="27"/>
      <c r="X4" s="171" t="s">
        <v>120</v>
      </c>
      <c r="Y4" s="173"/>
      <c r="Z4" s="131" t="e">
        <f>SUM(W7:Z7)</f>
        <v>#DIV/0!</v>
      </c>
      <c r="AA4" s="27"/>
      <c r="AB4" s="169" t="s">
        <v>121</v>
      </c>
      <c r="AC4" s="173"/>
      <c r="AD4" s="131" t="e">
        <f>SUM(AA7:AD7)</f>
        <v>#DIV/0!</v>
      </c>
      <c r="AE4" s="174" t="s">
        <v>94</v>
      </c>
      <c r="AF4" s="173"/>
      <c r="AG4" s="173"/>
      <c r="AH4" s="131" t="e">
        <f>SUM(AE7:AH7)</f>
        <v>#DIV/0!</v>
      </c>
      <c r="AI4" s="172" t="s">
        <v>95</v>
      </c>
      <c r="AJ4" s="170"/>
      <c r="AK4" s="170"/>
      <c r="AL4" s="131" t="e">
        <f>SUM(AI7:AL7)</f>
        <v>#DIV/0!</v>
      </c>
      <c r="AM4" s="27"/>
      <c r="AN4" s="31"/>
      <c r="AO4" s="90"/>
      <c r="AP4" s="27"/>
      <c r="AQ4" s="27"/>
      <c r="AR4" s="27"/>
      <c r="AS4" s="31"/>
      <c r="AT4" s="90"/>
      <c r="AU4" s="27"/>
      <c r="AV4" s="27"/>
      <c r="AW4" s="27"/>
      <c r="AX4" s="31"/>
      <c r="AY4" s="90"/>
      <c r="AZ4" s="90"/>
      <c r="BA4" s="90"/>
      <c r="BB4" s="27"/>
      <c r="BC4" s="27"/>
      <c r="BD4" s="27"/>
      <c r="BE4" s="27"/>
      <c r="BF4" s="27"/>
      <c r="BG4" s="27"/>
    </row>
    <row r="5" spans="1:69" s="139" customFormat="1">
      <c r="A5" s="133"/>
      <c r="B5" s="134"/>
      <c r="C5" s="135"/>
      <c r="D5" s="135"/>
      <c r="E5" s="135"/>
      <c r="F5" s="136"/>
      <c r="G5" s="135"/>
      <c r="H5" s="137"/>
      <c r="I5" s="135"/>
      <c r="J5" s="136"/>
      <c r="K5" s="135"/>
      <c r="L5" s="135"/>
      <c r="M5" s="135"/>
      <c r="N5" s="136"/>
      <c r="O5" s="135"/>
      <c r="P5" s="135"/>
      <c r="Q5" s="135"/>
      <c r="R5" s="136"/>
      <c r="S5" s="135"/>
      <c r="T5" s="137"/>
      <c r="U5" s="135"/>
      <c r="V5" s="136"/>
      <c r="W5" s="135"/>
      <c r="X5" s="135"/>
      <c r="Y5" s="135"/>
      <c r="Z5" s="136"/>
      <c r="AA5" s="135"/>
      <c r="AB5" s="135"/>
      <c r="AC5" s="135"/>
      <c r="AD5" s="136"/>
      <c r="AE5" s="135"/>
      <c r="AF5" s="137"/>
      <c r="AG5" s="135"/>
      <c r="AH5" s="136"/>
      <c r="AI5" s="135"/>
      <c r="AJ5" s="135"/>
      <c r="AK5" s="135"/>
      <c r="AL5" s="136"/>
      <c r="AM5" s="135"/>
      <c r="AN5" s="135"/>
      <c r="AO5" s="137"/>
      <c r="AP5" s="135"/>
      <c r="AQ5" s="135"/>
      <c r="AR5" s="135"/>
      <c r="AS5" s="135"/>
      <c r="AT5" s="135"/>
      <c r="AU5" s="135"/>
      <c r="AV5" s="135"/>
      <c r="AW5" s="135"/>
      <c r="AX5" s="135"/>
      <c r="AY5" s="137"/>
      <c r="AZ5" s="137"/>
      <c r="BA5" s="138"/>
      <c r="BB5" s="134"/>
      <c r="BC5" s="30"/>
      <c r="BD5" s="30"/>
      <c r="BE5" s="30"/>
      <c r="BF5" s="30"/>
      <c r="BG5" s="134"/>
    </row>
    <row r="6" spans="1:69" s="9" customFormat="1">
      <c r="A6" s="34"/>
      <c r="B6" s="35" t="s">
        <v>14</v>
      </c>
      <c r="C6" s="36">
        <v>1</v>
      </c>
      <c r="D6" s="36">
        <v>2</v>
      </c>
      <c r="E6" s="36">
        <v>3</v>
      </c>
      <c r="F6" s="85">
        <v>4</v>
      </c>
      <c r="G6" s="36">
        <v>5</v>
      </c>
      <c r="H6" s="36">
        <v>6</v>
      </c>
      <c r="I6" s="36">
        <v>7</v>
      </c>
      <c r="J6" s="85">
        <v>8</v>
      </c>
      <c r="K6" s="89">
        <v>9</v>
      </c>
      <c r="L6" s="36">
        <v>10</v>
      </c>
      <c r="M6" s="36">
        <v>11</v>
      </c>
      <c r="N6" s="85">
        <v>12</v>
      </c>
      <c r="O6" s="36">
        <v>13</v>
      </c>
      <c r="P6" s="89">
        <v>14</v>
      </c>
      <c r="Q6" s="36">
        <v>15</v>
      </c>
      <c r="R6" s="85">
        <v>16</v>
      </c>
      <c r="S6" s="36">
        <v>17</v>
      </c>
      <c r="T6" s="36">
        <v>18</v>
      </c>
      <c r="U6" s="89">
        <v>19</v>
      </c>
      <c r="V6" s="85">
        <v>20</v>
      </c>
      <c r="W6" s="36">
        <v>21</v>
      </c>
      <c r="X6" s="36">
        <v>22</v>
      </c>
      <c r="Y6" s="36">
        <v>23</v>
      </c>
      <c r="Z6" s="87">
        <v>24</v>
      </c>
      <c r="AA6" s="36">
        <v>25</v>
      </c>
      <c r="AB6" s="36">
        <v>26</v>
      </c>
      <c r="AC6" s="36">
        <v>27</v>
      </c>
      <c r="AD6" s="85">
        <v>28</v>
      </c>
      <c r="AE6" s="89">
        <v>29</v>
      </c>
      <c r="AF6" s="36">
        <v>30</v>
      </c>
      <c r="AG6" s="36">
        <v>31</v>
      </c>
      <c r="AH6" s="85">
        <v>32</v>
      </c>
      <c r="AI6" s="36">
        <v>33</v>
      </c>
      <c r="AJ6" s="89">
        <v>34</v>
      </c>
      <c r="AK6" s="36">
        <v>35</v>
      </c>
      <c r="AL6" s="85">
        <v>36</v>
      </c>
      <c r="AM6" s="84"/>
      <c r="AN6" s="84"/>
      <c r="AO6" s="88"/>
      <c r="AP6" s="84"/>
      <c r="AQ6" s="84"/>
      <c r="AR6" s="84"/>
      <c r="AS6" s="84"/>
      <c r="AT6" s="88"/>
      <c r="AU6" s="84"/>
      <c r="AV6" s="84"/>
      <c r="AW6" s="84"/>
      <c r="AX6" s="84"/>
      <c r="AY6" s="88"/>
      <c r="AZ6" s="88"/>
      <c r="BA6" s="88"/>
      <c r="BB6" s="37"/>
      <c r="BC6" s="38" t="s">
        <v>15</v>
      </c>
      <c r="BD6" s="38" t="s">
        <v>16</v>
      </c>
      <c r="BE6" s="38" t="s">
        <v>17</v>
      </c>
      <c r="BF6" s="38" t="s">
        <v>18</v>
      </c>
      <c r="BG6" s="35" t="s">
        <v>19</v>
      </c>
      <c r="BH6" s="10"/>
      <c r="BI6" s="10"/>
      <c r="BJ6" s="10"/>
      <c r="BK6" s="10"/>
      <c r="BL6" s="10"/>
      <c r="BM6" s="10"/>
      <c r="BN6" s="10"/>
      <c r="BO6" s="10"/>
      <c r="BP6" s="10"/>
      <c r="BQ6" s="10"/>
    </row>
    <row r="7" spans="1:69" s="11" customFormat="1">
      <c r="A7" s="32" t="s">
        <v>20</v>
      </c>
      <c r="B7" s="32"/>
      <c r="C7" s="32" t="e">
        <f>AVERAGE(C8:C47)</f>
        <v>#DIV/0!</v>
      </c>
      <c r="D7" s="32" t="e">
        <f t="shared" ref="D7:AL7" si="0">AVERAGE(D8:D47)</f>
        <v>#DIV/0!</v>
      </c>
      <c r="E7" s="32" t="e">
        <f t="shared" si="0"/>
        <v>#DIV/0!</v>
      </c>
      <c r="F7" s="86" t="e">
        <f t="shared" si="0"/>
        <v>#DIV/0!</v>
      </c>
      <c r="G7" s="32" t="e">
        <f t="shared" si="0"/>
        <v>#DIV/0!</v>
      </c>
      <c r="H7" s="162" t="e">
        <f t="shared" si="0"/>
        <v>#DIV/0!</v>
      </c>
      <c r="I7" s="32" t="e">
        <f t="shared" si="0"/>
        <v>#DIV/0!</v>
      </c>
      <c r="J7" s="86" t="e">
        <f t="shared" si="0"/>
        <v>#DIV/0!</v>
      </c>
      <c r="K7" s="32" t="e">
        <f t="shared" si="0"/>
        <v>#DIV/0!</v>
      </c>
      <c r="L7" s="32" t="e">
        <f t="shared" si="0"/>
        <v>#DIV/0!</v>
      </c>
      <c r="M7" s="32" t="e">
        <f t="shared" si="0"/>
        <v>#DIV/0!</v>
      </c>
      <c r="N7" s="86" t="e">
        <f t="shared" si="0"/>
        <v>#DIV/0!</v>
      </c>
      <c r="O7" s="32" t="e">
        <f t="shared" si="0"/>
        <v>#DIV/0!</v>
      </c>
      <c r="P7" s="32" t="e">
        <f t="shared" si="0"/>
        <v>#DIV/0!</v>
      </c>
      <c r="Q7" s="32" t="e">
        <f t="shared" si="0"/>
        <v>#DIV/0!</v>
      </c>
      <c r="R7" s="86" t="e">
        <f t="shared" si="0"/>
        <v>#DIV/0!</v>
      </c>
      <c r="S7" s="32" t="e">
        <f t="shared" si="0"/>
        <v>#DIV/0!</v>
      </c>
      <c r="T7" s="162" t="e">
        <f t="shared" si="0"/>
        <v>#DIV/0!</v>
      </c>
      <c r="U7" s="32" t="e">
        <f t="shared" si="0"/>
        <v>#DIV/0!</v>
      </c>
      <c r="V7" s="86" t="e">
        <f t="shared" si="0"/>
        <v>#DIV/0!</v>
      </c>
      <c r="W7" s="32" t="e">
        <f t="shared" si="0"/>
        <v>#DIV/0!</v>
      </c>
      <c r="X7" s="32" t="e">
        <f t="shared" si="0"/>
        <v>#DIV/0!</v>
      </c>
      <c r="Y7" s="32" t="e">
        <f t="shared" si="0"/>
        <v>#DIV/0!</v>
      </c>
      <c r="Z7" s="86" t="e">
        <f t="shared" si="0"/>
        <v>#DIV/0!</v>
      </c>
      <c r="AA7" s="32" t="e">
        <f t="shared" si="0"/>
        <v>#DIV/0!</v>
      </c>
      <c r="AB7" s="32" t="e">
        <f t="shared" si="0"/>
        <v>#DIV/0!</v>
      </c>
      <c r="AC7" s="32" t="e">
        <f t="shared" si="0"/>
        <v>#DIV/0!</v>
      </c>
      <c r="AD7" s="86" t="e">
        <f t="shared" si="0"/>
        <v>#DIV/0!</v>
      </c>
      <c r="AE7" s="32" t="e">
        <f t="shared" si="0"/>
        <v>#DIV/0!</v>
      </c>
      <c r="AF7" s="162" t="e">
        <f t="shared" si="0"/>
        <v>#DIV/0!</v>
      </c>
      <c r="AG7" s="32" t="e">
        <f t="shared" si="0"/>
        <v>#DIV/0!</v>
      </c>
      <c r="AH7" s="86" t="e">
        <f t="shared" si="0"/>
        <v>#DIV/0!</v>
      </c>
      <c r="AI7" s="32" t="e">
        <f t="shared" si="0"/>
        <v>#DIV/0!</v>
      </c>
      <c r="AJ7" s="32" t="e">
        <f t="shared" si="0"/>
        <v>#DIV/0!</v>
      </c>
      <c r="AK7" s="32" t="e">
        <f t="shared" si="0"/>
        <v>#DIV/0!</v>
      </c>
      <c r="AL7" s="86" t="e">
        <f t="shared" si="0"/>
        <v>#DIV/0!</v>
      </c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3"/>
      <c r="BB7" s="33" t="s">
        <v>21</v>
      </c>
      <c r="BC7" s="33">
        <f>SUM(BC8:BC54)</f>
        <v>0</v>
      </c>
      <c r="BD7" s="33">
        <f>SUM(BD8:BD54)</f>
        <v>0</v>
      </c>
      <c r="BE7" s="33">
        <f>SUM(BE8:BE54)</f>
        <v>0</v>
      </c>
      <c r="BF7" s="33">
        <f>SUM(BF8:BF54)</f>
        <v>0</v>
      </c>
      <c r="BG7" s="39">
        <f>SUM(BC7:BF7)</f>
        <v>0</v>
      </c>
    </row>
    <row r="8" spans="1:69">
      <c r="A8" s="79">
        <f>(SUM(C8:AL8)/10)*5.55</f>
        <v>0</v>
      </c>
      <c r="C8" s="140"/>
      <c r="D8" s="24"/>
      <c r="E8" s="24"/>
      <c r="F8" s="132"/>
      <c r="G8" s="24"/>
      <c r="H8" s="163"/>
      <c r="I8" s="24"/>
      <c r="J8" s="132"/>
      <c r="K8" s="24"/>
      <c r="L8" s="24"/>
      <c r="M8" s="24"/>
      <c r="N8" s="132"/>
      <c r="O8" s="24"/>
      <c r="P8" s="24"/>
      <c r="Q8" s="24"/>
      <c r="R8" s="132"/>
      <c r="S8" s="24"/>
      <c r="T8" s="163"/>
      <c r="U8" s="24"/>
      <c r="V8" s="132"/>
      <c r="W8" s="24"/>
      <c r="X8" s="24"/>
      <c r="Y8" s="24"/>
      <c r="Z8" s="132"/>
      <c r="AA8" s="24"/>
      <c r="AB8" s="24"/>
      <c r="AC8" s="24"/>
      <c r="AD8" s="132"/>
      <c r="AE8" s="24"/>
      <c r="AF8" s="163"/>
      <c r="AG8" s="24"/>
      <c r="AH8" s="132"/>
      <c r="AI8" s="24"/>
      <c r="AJ8" s="24"/>
      <c r="AK8" s="24"/>
      <c r="AL8" s="132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B8" s="24"/>
      <c r="BC8" s="24">
        <f>IF((AND(A8&gt;0,A8&lt;40)),1,0)</f>
        <v>0</v>
      </c>
      <c r="BD8" s="24">
        <f>IF((AND(A8&gt;39.99999,A8&lt;60)),1,0)</f>
        <v>0</v>
      </c>
      <c r="BE8" s="24">
        <f>IF((AND(A8&gt;59.99999,A8&lt;80)),1,0)</f>
        <v>0</v>
      </c>
      <c r="BF8" s="24">
        <f>IF((AND(A8&gt;79.99999)),1,0)</f>
        <v>0</v>
      </c>
    </row>
    <row r="9" spans="1:69">
      <c r="A9" s="79">
        <f t="shared" ref="A9:A47" si="1">(SUM(C9:AL9)/10)*5.55</f>
        <v>0</v>
      </c>
      <c r="C9" s="24"/>
      <c r="D9" s="24"/>
      <c r="E9" s="24"/>
      <c r="F9" s="132"/>
      <c r="G9" s="24"/>
      <c r="H9" s="163"/>
      <c r="I9" s="24"/>
      <c r="J9" s="132"/>
      <c r="K9" s="24"/>
      <c r="L9" s="24"/>
      <c r="M9" s="24"/>
      <c r="N9" s="132"/>
      <c r="O9" s="24"/>
      <c r="P9" s="24"/>
      <c r="Q9" s="24"/>
      <c r="R9" s="132"/>
      <c r="S9" s="24"/>
      <c r="T9" s="163"/>
      <c r="U9" s="24"/>
      <c r="V9" s="132"/>
      <c r="W9" s="24"/>
      <c r="X9" s="24"/>
      <c r="Y9" s="24"/>
      <c r="Z9" s="132"/>
      <c r="AA9" s="24"/>
      <c r="AB9" s="24"/>
      <c r="AC9" s="24"/>
      <c r="AD9" s="132"/>
      <c r="AE9" s="24"/>
      <c r="AF9" s="163"/>
      <c r="AG9" s="24"/>
      <c r="AH9" s="132"/>
      <c r="AI9" s="24"/>
      <c r="AJ9" s="24"/>
      <c r="AK9" s="24"/>
      <c r="AL9" s="132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B9" s="24"/>
      <c r="BC9" s="24">
        <f t="shared" ref="BC9:BC47" si="2">IF((AND(A9&gt;0,A9&lt;40)),1,0)</f>
        <v>0</v>
      </c>
      <c r="BD9" s="24">
        <f t="shared" ref="BD9:BD47" si="3">IF((AND(A9&gt;39.99999,A9&lt;60)),1,0)</f>
        <v>0</v>
      </c>
      <c r="BE9" s="24">
        <f t="shared" ref="BE9:BE47" si="4">IF((AND(A9&gt;59.99999,A9&lt;80)),1,0)</f>
        <v>0</v>
      </c>
      <c r="BF9" s="24">
        <f t="shared" ref="BF9:BF47" si="5">IF((AND(A9&gt;79.99999)),1,0)</f>
        <v>0</v>
      </c>
    </row>
    <row r="10" spans="1:69">
      <c r="A10" s="79">
        <f t="shared" si="1"/>
        <v>0</v>
      </c>
      <c r="C10" s="24"/>
      <c r="D10" s="24"/>
      <c r="E10" s="24"/>
      <c r="F10" s="132"/>
      <c r="G10" s="24"/>
      <c r="H10" s="163"/>
      <c r="I10" s="24"/>
      <c r="J10" s="132"/>
      <c r="K10" s="24"/>
      <c r="L10" s="24"/>
      <c r="M10" s="24"/>
      <c r="N10" s="132"/>
      <c r="O10" s="24"/>
      <c r="P10" s="24"/>
      <c r="Q10" s="24"/>
      <c r="R10" s="132"/>
      <c r="S10" s="24"/>
      <c r="T10" s="163"/>
      <c r="U10" s="24"/>
      <c r="V10" s="132"/>
      <c r="W10" s="24"/>
      <c r="X10" s="24"/>
      <c r="Y10" s="24"/>
      <c r="Z10" s="132"/>
      <c r="AA10" s="24"/>
      <c r="AB10" s="24"/>
      <c r="AC10" s="24"/>
      <c r="AD10" s="132"/>
      <c r="AE10" s="24"/>
      <c r="AF10" s="163"/>
      <c r="AG10" s="24"/>
      <c r="AH10" s="132"/>
      <c r="AI10" s="24"/>
      <c r="AJ10" s="24"/>
      <c r="AK10" s="24"/>
      <c r="AL10" s="132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B10" s="24"/>
      <c r="BC10" s="24">
        <f t="shared" si="2"/>
        <v>0</v>
      </c>
      <c r="BD10" s="24">
        <f t="shared" si="3"/>
        <v>0</v>
      </c>
      <c r="BE10" s="24">
        <f t="shared" si="4"/>
        <v>0</v>
      </c>
      <c r="BF10" s="24">
        <f t="shared" si="5"/>
        <v>0</v>
      </c>
    </row>
    <row r="11" spans="1:69">
      <c r="A11" s="79">
        <f t="shared" si="1"/>
        <v>0</v>
      </c>
      <c r="C11" s="24"/>
      <c r="D11" s="24"/>
      <c r="E11" s="24"/>
      <c r="F11" s="132"/>
      <c r="G11" s="24"/>
      <c r="H11" s="163"/>
      <c r="I11" s="24"/>
      <c r="J11" s="132"/>
      <c r="K11" s="24"/>
      <c r="L11" s="24"/>
      <c r="M11" s="24"/>
      <c r="N11" s="132"/>
      <c r="O11" s="24"/>
      <c r="P11" s="24"/>
      <c r="Q11" s="24"/>
      <c r="R11" s="132"/>
      <c r="S11" s="24"/>
      <c r="T11" s="163"/>
      <c r="U11" s="24"/>
      <c r="V11" s="132"/>
      <c r="W11" s="24"/>
      <c r="X11" s="24"/>
      <c r="Y11" s="24"/>
      <c r="Z11" s="132"/>
      <c r="AA11" s="24"/>
      <c r="AB11" s="24"/>
      <c r="AC11" s="24"/>
      <c r="AD11" s="132"/>
      <c r="AE11" s="24"/>
      <c r="AF11" s="163"/>
      <c r="AG11" s="24"/>
      <c r="AH11" s="132"/>
      <c r="AI11" s="24"/>
      <c r="AJ11" s="24"/>
      <c r="AK11" s="24"/>
      <c r="AL11" s="132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B11" s="24"/>
      <c r="BC11" s="24">
        <f t="shared" si="2"/>
        <v>0</v>
      </c>
      <c r="BD11" s="24">
        <f t="shared" si="3"/>
        <v>0</v>
      </c>
      <c r="BE11" s="24">
        <f t="shared" si="4"/>
        <v>0</v>
      </c>
      <c r="BF11" s="24">
        <f t="shared" si="5"/>
        <v>0</v>
      </c>
    </row>
    <row r="12" spans="1:69">
      <c r="A12" s="79">
        <f t="shared" si="1"/>
        <v>0</v>
      </c>
      <c r="C12" s="24"/>
      <c r="D12" s="24"/>
      <c r="E12" s="24"/>
      <c r="F12" s="132"/>
      <c r="G12" s="24"/>
      <c r="H12" s="163"/>
      <c r="I12" s="24"/>
      <c r="J12" s="132"/>
      <c r="K12" s="24"/>
      <c r="L12" s="24"/>
      <c r="M12" s="24"/>
      <c r="N12" s="132"/>
      <c r="O12" s="24"/>
      <c r="P12" s="24"/>
      <c r="Q12" s="24"/>
      <c r="R12" s="132"/>
      <c r="S12" s="24"/>
      <c r="T12" s="163"/>
      <c r="U12" s="24"/>
      <c r="V12" s="132"/>
      <c r="W12" s="24"/>
      <c r="X12" s="24"/>
      <c r="Y12" s="24"/>
      <c r="Z12" s="132"/>
      <c r="AA12" s="24"/>
      <c r="AB12" s="24"/>
      <c r="AC12" s="24"/>
      <c r="AD12" s="132"/>
      <c r="AE12" s="24"/>
      <c r="AF12" s="163"/>
      <c r="AG12" s="24"/>
      <c r="AH12" s="132"/>
      <c r="AI12" s="24"/>
      <c r="AJ12" s="24"/>
      <c r="AK12" s="24"/>
      <c r="AL12" s="132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B12" s="24"/>
      <c r="BC12" s="24">
        <f t="shared" si="2"/>
        <v>0</v>
      </c>
      <c r="BD12" s="24">
        <f t="shared" si="3"/>
        <v>0</v>
      </c>
      <c r="BE12" s="24">
        <f t="shared" si="4"/>
        <v>0</v>
      </c>
      <c r="BF12" s="24">
        <f t="shared" si="5"/>
        <v>0</v>
      </c>
    </row>
    <row r="13" spans="1:69">
      <c r="A13" s="79">
        <f t="shared" si="1"/>
        <v>0</v>
      </c>
      <c r="C13" s="24"/>
      <c r="D13" s="24"/>
      <c r="E13" s="24"/>
      <c r="F13" s="132"/>
      <c r="G13" s="24"/>
      <c r="H13" s="163"/>
      <c r="I13" s="24"/>
      <c r="J13" s="132"/>
      <c r="K13" s="24"/>
      <c r="L13" s="24"/>
      <c r="M13" s="24"/>
      <c r="N13" s="132"/>
      <c r="O13" s="24"/>
      <c r="P13" s="24"/>
      <c r="Q13" s="24"/>
      <c r="R13" s="132"/>
      <c r="S13" s="24"/>
      <c r="T13" s="163"/>
      <c r="U13" s="24"/>
      <c r="V13" s="132"/>
      <c r="W13" s="24"/>
      <c r="X13" s="24"/>
      <c r="Y13" s="24"/>
      <c r="Z13" s="132"/>
      <c r="AA13" s="24"/>
      <c r="AB13" s="24"/>
      <c r="AC13" s="24"/>
      <c r="AD13" s="132"/>
      <c r="AE13" s="24"/>
      <c r="AF13" s="163"/>
      <c r="AG13" s="24"/>
      <c r="AH13" s="132"/>
      <c r="AI13" s="24"/>
      <c r="AJ13" s="24"/>
      <c r="AK13" s="24"/>
      <c r="AL13" s="132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B13" s="24"/>
      <c r="BC13" s="24">
        <f t="shared" si="2"/>
        <v>0</v>
      </c>
      <c r="BD13" s="24">
        <f t="shared" si="3"/>
        <v>0</v>
      </c>
      <c r="BE13" s="24">
        <f t="shared" si="4"/>
        <v>0</v>
      </c>
      <c r="BF13" s="24">
        <f t="shared" si="5"/>
        <v>0</v>
      </c>
    </row>
    <row r="14" spans="1:69">
      <c r="A14" s="79">
        <f t="shared" si="1"/>
        <v>0</v>
      </c>
      <c r="C14" s="24"/>
      <c r="D14" s="24"/>
      <c r="E14" s="24"/>
      <c r="F14" s="132"/>
      <c r="G14" s="24"/>
      <c r="H14" s="163"/>
      <c r="I14" s="24"/>
      <c r="J14" s="132"/>
      <c r="K14" s="24"/>
      <c r="L14" s="24"/>
      <c r="M14" s="24"/>
      <c r="N14" s="132"/>
      <c r="O14" s="24"/>
      <c r="P14" s="24"/>
      <c r="Q14" s="24"/>
      <c r="R14" s="132"/>
      <c r="S14" s="24"/>
      <c r="T14" s="163"/>
      <c r="U14" s="24"/>
      <c r="V14" s="132"/>
      <c r="W14" s="24"/>
      <c r="X14" s="24"/>
      <c r="Y14" s="24"/>
      <c r="Z14" s="132"/>
      <c r="AA14" s="24"/>
      <c r="AB14" s="24"/>
      <c r="AC14" s="24"/>
      <c r="AD14" s="132"/>
      <c r="AE14" s="24"/>
      <c r="AF14" s="163"/>
      <c r="AG14" s="24"/>
      <c r="AH14" s="132"/>
      <c r="AI14" s="24"/>
      <c r="AJ14" s="24"/>
      <c r="AK14" s="24"/>
      <c r="AL14" s="132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B14" s="24"/>
      <c r="BC14" s="24">
        <f t="shared" si="2"/>
        <v>0</v>
      </c>
      <c r="BD14" s="24">
        <f t="shared" si="3"/>
        <v>0</v>
      </c>
      <c r="BE14" s="24">
        <f t="shared" si="4"/>
        <v>0</v>
      </c>
      <c r="BF14" s="24">
        <f t="shared" si="5"/>
        <v>0</v>
      </c>
    </row>
    <row r="15" spans="1:69">
      <c r="A15" s="79">
        <f t="shared" si="1"/>
        <v>0</v>
      </c>
      <c r="C15" s="24"/>
      <c r="D15" s="24"/>
      <c r="E15" s="24"/>
      <c r="F15" s="132"/>
      <c r="G15" s="24"/>
      <c r="H15" s="163"/>
      <c r="I15" s="24"/>
      <c r="J15" s="132"/>
      <c r="K15" s="24"/>
      <c r="L15" s="24"/>
      <c r="M15" s="24"/>
      <c r="N15" s="132"/>
      <c r="O15" s="24"/>
      <c r="P15" s="24"/>
      <c r="Q15" s="24"/>
      <c r="R15" s="132"/>
      <c r="S15" s="24"/>
      <c r="T15" s="163"/>
      <c r="U15" s="24"/>
      <c r="V15" s="132"/>
      <c r="W15" s="24"/>
      <c r="X15" s="24"/>
      <c r="Y15" s="24"/>
      <c r="Z15" s="132"/>
      <c r="AA15" s="24"/>
      <c r="AB15" s="24"/>
      <c r="AC15" s="24"/>
      <c r="AD15" s="132"/>
      <c r="AE15" s="24"/>
      <c r="AF15" s="163"/>
      <c r="AG15" s="24"/>
      <c r="AH15" s="132"/>
      <c r="AI15" s="24"/>
      <c r="AJ15" s="24"/>
      <c r="AK15" s="24"/>
      <c r="AL15" s="132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B15" s="24"/>
      <c r="BC15" s="24">
        <f t="shared" si="2"/>
        <v>0</v>
      </c>
      <c r="BD15" s="24">
        <f t="shared" si="3"/>
        <v>0</v>
      </c>
      <c r="BE15" s="24">
        <f t="shared" si="4"/>
        <v>0</v>
      </c>
      <c r="BF15" s="24">
        <f t="shared" si="5"/>
        <v>0</v>
      </c>
    </row>
    <row r="16" spans="1:69">
      <c r="A16" s="79">
        <f t="shared" si="1"/>
        <v>0</v>
      </c>
      <c r="C16" s="24"/>
      <c r="D16" s="24"/>
      <c r="E16" s="24"/>
      <c r="F16" s="132"/>
      <c r="G16" s="24"/>
      <c r="H16" s="163"/>
      <c r="I16" s="24"/>
      <c r="J16" s="132"/>
      <c r="K16" s="24"/>
      <c r="L16" s="24"/>
      <c r="M16" s="24"/>
      <c r="N16" s="132"/>
      <c r="O16" s="24"/>
      <c r="P16" s="24"/>
      <c r="Q16" s="24"/>
      <c r="R16" s="132"/>
      <c r="S16" s="24"/>
      <c r="T16" s="163"/>
      <c r="U16" s="24"/>
      <c r="V16" s="132"/>
      <c r="W16" s="24"/>
      <c r="X16" s="24"/>
      <c r="Y16" s="24"/>
      <c r="Z16" s="132"/>
      <c r="AA16" s="24"/>
      <c r="AB16" s="24"/>
      <c r="AC16" s="24"/>
      <c r="AD16" s="132"/>
      <c r="AE16" s="24"/>
      <c r="AF16" s="163"/>
      <c r="AG16" s="24"/>
      <c r="AH16" s="132"/>
      <c r="AI16" s="24"/>
      <c r="AJ16" s="24"/>
      <c r="AK16" s="24"/>
      <c r="AL16" s="132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B16" s="24"/>
      <c r="BC16" s="24">
        <f t="shared" si="2"/>
        <v>0</v>
      </c>
      <c r="BD16" s="24">
        <f t="shared" si="3"/>
        <v>0</v>
      </c>
      <c r="BE16" s="24">
        <f t="shared" si="4"/>
        <v>0</v>
      </c>
      <c r="BF16" s="24">
        <f t="shared" si="5"/>
        <v>0</v>
      </c>
    </row>
    <row r="17" spans="1:58">
      <c r="A17" s="79">
        <f t="shared" si="1"/>
        <v>0</v>
      </c>
      <c r="C17" s="24"/>
      <c r="D17" s="24"/>
      <c r="E17" s="24"/>
      <c r="F17" s="132"/>
      <c r="G17" s="24"/>
      <c r="H17" s="163"/>
      <c r="I17" s="24"/>
      <c r="J17" s="132"/>
      <c r="K17" s="24"/>
      <c r="L17" s="24"/>
      <c r="M17" s="24"/>
      <c r="N17" s="132"/>
      <c r="O17" s="24"/>
      <c r="P17" s="24"/>
      <c r="Q17" s="24"/>
      <c r="R17" s="132"/>
      <c r="S17" s="24"/>
      <c r="T17" s="163"/>
      <c r="U17" s="24"/>
      <c r="V17" s="132"/>
      <c r="W17" s="24"/>
      <c r="X17" s="24"/>
      <c r="Y17" s="24"/>
      <c r="Z17" s="132"/>
      <c r="AA17" s="24"/>
      <c r="AB17" s="24"/>
      <c r="AC17" s="24"/>
      <c r="AD17" s="132"/>
      <c r="AE17" s="24"/>
      <c r="AF17" s="163"/>
      <c r="AG17" s="24"/>
      <c r="AH17" s="132"/>
      <c r="AI17" s="24"/>
      <c r="AJ17" s="24"/>
      <c r="AK17" s="24"/>
      <c r="AL17" s="132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B17" s="24"/>
      <c r="BC17" s="24">
        <f t="shared" si="2"/>
        <v>0</v>
      </c>
      <c r="BD17" s="24">
        <f t="shared" si="3"/>
        <v>0</v>
      </c>
      <c r="BE17" s="24">
        <f t="shared" si="4"/>
        <v>0</v>
      </c>
      <c r="BF17" s="24">
        <f t="shared" si="5"/>
        <v>0</v>
      </c>
    </row>
    <row r="18" spans="1:58">
      <c r="A18" s="79">
        <f t="shared" si="1"/>
        <v>0</v>
      </c>
      <c r="C18" s="24"/>
      <c r="D18" s="24"/>
      <c r="E18" s="24"/>
      <c r="F18" s="132"/>
      <c r="G18" s="24"/>
      <c r="H18" s="163"/>
      <c r="I18" s="24"/>
      <c r="J18" s="132"/>
      <c r="K18" s="24"/>
      <c r="L18" s="24"/>
      <c r="M18" s="24"/>
      <c r="N18" s="132"/>
      <c r="O18" s="24"/>
      <c r="P18" s="24"/>
      <c r="Q18" s="24"/>
      <c r="R18" s="132"/>
      <c r="S18" s="24"/>
      <c r="T18" s="163"/>
      <c r="U18" s="24"/>
      <c r="V18" s="132"/>
      <c r="W18" s="24"/>
      <c r="X18" s="24"/>
      <c r="Y18" s="24"/>
      <c r="Z18" s="132"/>
      <c r="AA18" s="24"/>
      <c r="AB18" s="24"/>
      <c r="AC18" s="24"/>
      <c r="AD18" s="132"/>
      <c r="AE18" s="24"/>
      <c r="AF18" s="163"/>
      <c r="AG18" s="24"/>
      <c r="AH18" s="132"/>
      <c r="AI18" s="24"/>
      <c r="AJ18" s="24"/>
      <c r="AK18" s="24"/>
      <c r="AL18" s="132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B18" s="24"/>
      <c r="BC18" s="24">
        <f t="shared" si="2"/>
        <v>0</v>
      </c>
      <c r="BD18" s="24">
        <f t="shared" si="3"/>
        <v>0</v>
      </c>
      <c r="BE18" s="24">
        <f t="shared" si="4"/>
        <v>0</v>
      </c>
      <c r="BF18" s="24">
        <f t="shared" si="5"/>
        <v>0</v>
      </c>
    </row>
    <row r="19" spans="1:58">
      <c r="A19" s="79">
        <f t="shared" si="1"/>
        <v>0</v>
      </c>
      <c r="C19" s="24"/>
      <c r="D19" s="24"/>
      <c r="E19" s="24"/>
      <c r="F19" s="132"/>
      <c r="G19" s="24"/>
      <c r="H19" s="163"/>
      <c r="I19" s="24"/>
      <c r="J19" s="132"/>
      <c r="K19" s="24"/>
      <c r="L19" s="24"/>
      <c r="M19" s="24"/>
      <c r="N19" s="132"/>
      <c r="O19" s="24"/>
      <c r="P19" s="24"/>
      <c r="Q19" s="24"/>
      <c r="R19" s="132"/>
      <c r="S19" s="24"/>
      <c r="T19" s="163"/>
      <c r="U19" s="24"/>
      <c r="V19" s="132"/>
      <c r="W19" s="24"/>
      <c r="X19" s="24"/>
      <c r="Y19" s="24"/>
      <c r="Z19" s="132"/>
      <c r="AA19" s="24"/>
      <c r="AB19" s="24"/>
      <c r="AC19" s="24"/>
      <c r="AD19" s="132"/>
      <c r="AE19" s="24"/>
      <c r="AF19" s="163"/>
      <c r="AG19" s="24"/>
      <c r="AH19" s="132"/>
      <c r="AI19" s="24"/>
      <c r="AJ19" s="24"/>
      <c r="AK19" s="24"/>
      <c r="AL19" s="132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B19" s="24"/>
      <c r="BC19" s="24">
        <f t="shared" si="2"/>
        <v>0</v>
      </c>
      <c r="BD19" s="24">
        <f t="shared" si="3"/>
        <v>0</v>
      </c>
      <c r="BE19" s="24">
        <f t="shared" si="4"/>
        <v>0</v>
      </c>
      <c r="BF19" s="24">
        <f t="shared" si="5"/>
        <v>0</v>
      </c>
    </row>
    <row r="20" spans="1:58">
      <c r="A20" s="79">
        <f t="shared" si="1"/>
        <v>0</v>
      </c>
      <c r="C20" s="24"/>
      <c r="D20" s="24"/>
      <c r="E20" s="24"/>
      <c r="F20" s="132"/>
      <c r="G20" s="24"/>
      <c r="H20" s="163"/>
      <c r="I20" s="24"/>
      <c r="J20" s="132"/>
      <c r="K20" s="24"/>
      <c r="L20" s="24"/>
      <c r="M20" s="24"/>
      <c r="N20" s="132"/>
      <c r="O20" s="24"/>
      <c r="P20" s="24"/>
      <c r="Q20" s="24"/>
      <c r="R20" s="132"/>
      <c r="S20" s="24"/>
      <c r="T20" s="163"/>
      <c r="U20" s="24"/>
      <c r="V20" s="132"/>
      <c r="W20" s="24"/>
      <c r="X20" s="24"/>
      <c r="Y20" s="24"/>
      <c r="Z20" s="132"/>
      <c r="AA20" s="24"/>
      <c r="AB20" s="24"/>
      <c r="AC20" s="24"/>
      <c r="AD20" s="132"/>
      <c r="AE20" s="24"/>
      <c r="AF20" s="163"/>
      <c r="AG20" s="24"/>
      <c r="AH20" s="132"/>
      <c r="AI20" s="24"/>
      <c r="AJ20" s="24"/>
      <c r="AK20" s="24"/>
      <c r="AL20" s="132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B20" s="24"/>
      <c r="BC20" s="24">
        <f t="shared" si="2"/>
        <v>0</v>
      </c>
      <c r="BD20" s="24">
        <f t="shared" si="3"/>
        <v>0</v>
      </c>
      <c r="BE20" s="24">
        <f t="shared" si="4"/>
        <v>0</v>
      </c>
      <c r="BF20" s="24">
        <f t="shared" si="5"/>
        <v>0</v>
      </c>
    </row>
    <row r="21" spans="1:58">
      <c r="A21" s="79">
        <f t="shared" si="1"/>
        <v>0</v>
      </c>
      <c r="C21" s="24"/>
      <c r="D21" s="24"/>
      <c r="E21" s="24"/>
      <c r="F21" s="132"/>
      <c r="G21" s="24"/>
      <c r="H21" s="163"/>
      <c r="I21" s="24"/>
      <c r="J21" s="132"/>
      <c r="K21" s="24"/>
      <c r="L21" s="24"/>
      <c r="M21" s="24"/>
      <c r="N21" s="132"/>
      <c r="O21" s="24"/>
      <c r="P21" s="24"/>
      <c r="Q21" s="24"/>
      <c r="R21" s="132"/>
      <c r="S21" s="24"/>
      <c r="T21" s="163"/>
      <c r="U21" s="24"/>
      <c r="V21" s="132"/>
      <c r="W21" s="24"/>
      <c r="X21" s="24"/>
      <c r="Y21" s="24"/>
      <c r="Z21" s="132"/>
      <c r="AA21" s="24"/>
      <c r="AB21" s="24"/>
      <c r="AC21" s="24"/>
      <c r="AD21" s="132"/>
      <c r="AE21" s="24"/>
      <c r="AF21" s="163"/>
      <c r="AG21" s="24"/>
      <c r="AH21" s="132"/>
      <c r="AI21" s="24"/>
      <c r="AJ21" s="24"/>
      <c r="AK21" s="24"/>
      <c r="AL21" s="132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C21" s="24">
        <f t="shared" si="2"/>
        <v>0</v>
      </c>
      <c r="BD21" s="24">
        <f t="shared" si="3"/>
        <v>0</v>
      </c>
      <c r="BE21" s="24">
        <f t="shared" si="4"/>
        <v>0</v>
      </c>
      <c r="BF21" s="24">
        <f t="shared" si="5"/>
        <v>0</v>
      </c>
    </row>
    <row r="22" spans="1:58">
      <c r="A22" s="79">
        <f t="shared" si="1"/>
        <v>0</v>
      </c>
      <c r="C22" s="24"/>
      <c r="D22" s="24"/>
      <c r="E22" s="24"/>
      <c r="F22" s="132"/>
      <c r="G22" s="24"/>
      <c r="H22" s="163"/>
      <c r="I22" s="24"/>
      <c r="J22" s="132"/>
      <c r="K22" s="24"/>
      <c r="L22" s="24"/>
      <c r="M22" s="24"/>
      <c r="N22" s="132"/>
      <c r="O22" s="24"/>
      <c r="P22" s="24"/>
      <c r="Q22" s="24"/>
      <c r="R22" s="132"/>
      <c r="S22" s="24"/>
      <c r="T22" s="163"/>
      <c r="U22" s="24"/>
      <c r="V22" s="132"/>
      <c r="W22" s="24"/>
      <c r="X22" s="24"/>
      <c r="Y22" s="24"/>
      <c r="Z22" s="132"/>
      <c r="AA22" s="24"/>
      <c r="AB22" s="24"/>
      <c r="AC22" s="24"/>
      <c r="AD22" s="132"/>
      <c r="AE22" s="24"/>
      <c r="AF22" s="163"/>
      <c r="AG22" s="24"/>
      <c r="AH22" s="132"/>
      <c r="AI22" s="24"/>
      <c r="AJ22" s="24"/>
      <c r="AK22" s="24"/>
      <c r="AL22" s="132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C22" s="24">
        <f t="shared" si="2"/>
        <v>0</v>
      </c>
      <c r="BD22" s="24">
        <f t="shared" si="3"/>
        <v>0</v>
      </c>
      <c r="BE22" s="24">
        <f t="shared" si="4"/>
        <v>0</v>
      </c>
      <c r="BF22" s="24">
        <f t="shared" si="5"/>
        <v>0</v>
      </c>
    </row>
    <row r="23" spans="1:58">
      <c r="A23" s="79">
        <f t="shared" si="1"/>
        <v>0</v>
      </c>
      <c r="C23" s="24"/>
      <c r="D23" s="24"/>
      <c r="E23" s="24"/>
      <c r="F23" s="132"/>
      <c r="G23" s="24"/>
      <c r="H23" s="163"/>
      <c r="I23" s="24"/>
      <c r="J23" s="132"/>
      <c r="K23" s="24"/>
      <c r="L23" s="24"/>
      <c r="M23" s="24"/>
      <c r="N23" s="132"/>
      <c r="O23" s="24"/>
      <c r="P23" s="24"/>
      <c r="Q23" s="24"/>
      <c r="R23" s="132"/>
      <c r="S23" s="24"/>
      <c r="T23" s="163"/>
      <c r="U23" s="24"/>
      <c r="V23" s="132"/>
      <c r="W23" s="24"/>
      <c r="X23" s="24"/>
      <c r="Y23" s="24"/>
      <c r="Z23" s="132"/>
      <c r="AA23" s="24"/>
      <c r="AB23" s="24"/>
      <c r="AC23" s="24"/>
      <c r="AD23" s="132"/>
      <c r="AE23" s="24"/>
      <c r="AF23" s="163"/>
      <c r="AG23" s="24"/>
      <c r="AH23" s="132"/>
      <c r="AI23" s="24"/>
      <c r="AJ23" s="24"/>
      <c r="AK23" s="24"/>
      <c r="AL23" s="132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C23" s="24">
        <f t="shared" si="2"/>
        <v>0</v>
      </c>
      <c r="BD23" s="24">
        <f t="shared" si="3"/>
        <v>0</v>
      </c>
      <c r="BE23" s="24">
        <f t="shared" si="4"/>
        <v>0</v>
      </c>
      <c r="BF23" s="24">
        <f t="shared" si="5"/>
        <v>0</v>
      </c>
    </row>
    <row r="24" spans="1:58">
      <c r="A24" s="79">
        <f t="shared" si="1"/>
        <v>0</v>
      </c>
      <c r="C24" s="24"/>
      <c r="D24" s="24"/>
      <c r="E24" s="24"/>
      <c r="F24" s="132"/>
      <c r="G24" s="24"/>
      <c r="H24" s="163"/>
      <c r="I24" s="24"/>
      <c r="J24" s="132"/>
      <c r="K24" s="24"/>
      <c r="L24" s="24"/>
      <c r="M24" s="24"/>
      <c r="N24" s="132"/>
      <c r="O24" s="24"/>
      <c r="P24" s="24"/>
      <c r="Q24" s="24"/>
      <c r="R24" s="132"/>
      <c r="S24" s="24"/>
      <c r="T24" s="163"/>
      <c r="U24" s="24"/>
      <c r="V24" s="132"/>
      <c r="W24" s="24"/>
      <c r="X24" s="24"/>
      <c r="Y24" s="24"/>
      <c r="Z24" s="132"/>
      <c r="AA24" s="24"/>
      <c r="AB24" s="24"/>
      <c r="AC24" s="24"/>
      <c r="AD24" s="132"/>
      <c r="AE24" s="24"/>
      <c r="AF24" s="163"/>
      <c r="AG24" s="24"/>
      <c r="AH24" s="132"/>
      <c r="AI24" s="24"/>
      <c r="AJ24" s="24"/>
      <c r="AK24" s="24"/>
      <c r="AL24" s="132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C24" s="24">
        <f t="shared" si="2"/>
        <v>0</v>
      </c>
      <c r="BD24" s="24">
        <f t="shared" si="3"/>
        <v>0</v>
      </c>
      <c r="BE24" s="24">
        <f t="shared" si="4"/>
        <v>0</v>
      </c>
      <c r="BF24" s="24">
        <f t="shared" si="5"/>
        <v>0</v>
      </c>
    </row>
    <row r="25" spans="1:58">
      <c r="A25" s="79">
        <f t="shared" si="1"/>
        <v>0</v>
      </c>
      <c r="C25" s="24"/>
      <c r="D25" s="24"/>
      <c r="E25" s="24"/>
      <c r="F25" s="132"/>
      <c r="G25" s="24"/>
      <c r="H25" s="163"/>
      <c r="I25" s="24"/>
      <c r="J25" s="132"/>
      <c r="K25" s="24"/>
      <c r="L25" s="24"/>
      <c r="M25" s="24"/>
      <c r="N25" s="132"/>
      <c r="O25" s="24"/>
      <c r="P25" s="24"/>
      <c r="Q25" s="24"/>
      <c r="R25" s="132"/>
      <c r="S25" s="24"/>
      <c r="T25" s="163"/>
      <c r="U25" s="24"/>
      <c r="V25" s="132"/>
      <c r="W25" s="24"/>
      <c r="X25" s="24"/>
      <c r="Y25" s="24"/>
      <c r="Z25" s="132"/>
      <c r="AA25" s="24"/>
      <c r="AB25" s="24"/>
      <c r="AC25" s="24"/>
      <c r="AD25" s="132"/>
      <c r="AE25" s="24"/>
      <c r="AF25" s="163"/>
      <c r="AG25" s="24"/>
      <c r="AH25" s="132"/>
      <c r="AI25" s="24"/>
      <c r="AJ25" s="24"/>
      <c r="AK25" s="24"/>
      <c r="AL25" s="132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C25" s="24">
        <f t="shared" si="2"/>
        <v>0</v>
      </c>
      <c r="BD25" s="24">
        <f t="shared" si="3"/>
        <v>0</v>
      </c>
      <c r="BE25" s="24">
        <f t="shared" si="4"/>
        <v>0</v>
      </c>
      <c r="BF25" s="24">
        <f t="shared" si="5"/>
        <v>0</v>
      </c>
    </row>
    <row r="26" spans="1:58">
      <c r="A26" s="79">
        <f t="shared" si="1"/>
        <v>0</v>
      </c>
      <c r="C26" s="24"/>
      <c r="D26" s="24"/>
      <c r="E26" s="24"/>
      <c r="F26" s="132"/>
      <c r="G26" s="24"/>
      <c r="H26" s="163"/>
      <c r="I26" s="24"/>
      <c r="J26" s="132"/>
      <c r="K26" s="24"/>
      <c r="L26" s="24"/>
      <c r="M26" s="24"/>
      <c r="N26" s="132"/>
      <c r="O26" s="24"/>
      <c r="P26" s="24"/>
      <c r="Q26" s="24"/>
      <c r="R26" s="132"/>
      <c r="S26" s="24"/>
      <c r="T26" s="163"/>
      <c r="U26" s="24"/>
      <c r="V26" s="132"/>
      <c r="W26" s="24"/>
      <c r="X26" s="24"/>
      <c r="Y26" s="24"/>
      <c r="Z26" s="132"/>
      <c r="AA26" s="24"/>
      <c r="AB26" s="24"/>
      <c r="AC26" s="24"/>
      <c r="AD26" s="132"/>
      <c r="AE26" s="24"/>
      <c r="AF26" s="163"/>
      <c r="AG26" s="24"/>
      <c r="AH26" s="132"/>
      <c r="AI26" s="24"/>
      <c r="AJ26" s="24"/>
      <c r="AK26" s="24"/>
      <c r="AL26" s="132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C26" s="24">
        <f t="shared" si="2"/>
        <v>0</v>
      </c>
      <c r="BD26" s="24">
        <f t="shared" si="3"/>
        <v>0</v>
      </c>
      <c r="BE26" s="24">
        <f t="shared" si="4"/>
        <v>0</v>
      </c>
      <c r="BF26" s="24">
        <f t="shared" si="5"/>
        <v>0</v>
      </c>
    </row>
    <row r="27" spans="1:58">
      <c r="A27" s="79">
        <f t="shared" si="1"/>
        <v>0</v>
      </c>
      <c r="C27" s="24"/>
      <c r="D27" s="24"/>
      <c r="E27" s="24"/>
      <c r="F27" s="132"/>
      <c r="G27" s="24"/>
      <c r="H27" s="163"/>
      <c r="I27" s="24"/>
      <c r="J27" s="132"/>
      <c r="K27" s="24"/>
      <c r="L27" s="24"/>
      <c r="M27" s="24"/>
      <c r="N27" s="132"/>
      <c r="O27" s="24"/>
      <c r="P27" s="24"/>
      <c r="Q27" s="24"/>
      <c r="R27" s="132"/>
      <c r="S27" s="24"/>
      <c r="T27" s="163"/>
      <c r="U27" s="24"/>
      <c r="V27" s="132"/>
      <c r="W27" s="24"/>
      <c r="X27" s="24"/>
      <c r="Y27" s="24"/>
      <c r="Z27" s="132"/>
      <c r="AA27" s="24"/>
      <c r="AB27" s="24"/>
      <c r="AC27" s="24"/>
      <c r="AD27" s="132"/>
      <c r="AE27" s="24"/>
      <c r="AF27" s="163"/>
      <c r="AG27" s="24"/>
      <c r="AH27" s="132"/>
      <c r="AI27" s="24"/>
      <c r="AJ27" s="24"/>
      <c r="AK27" s="24"/>
      <c r="AL27" s="132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C27" s="24">
        <f t="shared" si="2"/>
        <v>0</v>
      </c>
      <c r="BD27" s="24">
        <f t="shared" si="3"/>
        <v>0</v>
      </c>
      <c r="BE27" s="24">
        <f t="shared" si="4"/>
        <v>0</v>
      </c>
      <c r="BF27" s="24">
        <f t="shared" si="5"/>
        <v>0</v>
      </c>
    </row>
    <row r="28" spans="1:58">
      <c r="A28" s="79">
        <f t="shared" si="1"/>
        <v>0</v>
      </c>
      <c r="C28" s="24"/>
      <c r="D28" s="24"/>
      <c r="E28" s="24"/>
      <c r="F28" s="132"/>
      <c r="G28" s="24"/>
      <c r="H28" s="163"/>
      <c r="I28" s="24"/>
      <c r="J28" s="132"/>
      <c r="K28" s="24"/>
      <c r="L28" s="24"/>
      <c r="M28" s="24"/>
      <c r="N28" s="132"/>
      <c r="O28" s="24"/>
      <c r="P28" s="24"/>
      <c r="Q28" s="24"/>
      <c r="R28" s="132"/>
      <c r="S28" s="24"/>
      <c r="T28" s="163"/>
      <c r="U28" s="24"/>
      <c r="V28" s="132"/>
      <c r="W28" s="24"/>
      <c r="X28" s="24"/>
      <c r="Y28" s="24"/>
      <c r="Z28" s="132"/>
      <c r="AA28" s="24"/>
      <c r="AB28" s="24"/>
      <c r="AC28" s="24"/>
      <c r="AD28" s="132"/>
      <c r="AE28" s="24"/>
      <c r="AF28" s="163"/>
      <c r="AG28" s="24"/>
      <c r="AH28" s="132"/>
      <c r="AI28" s="24"/>
      <c r="AJ28" s="24"/>
      <c r="AK28" s="24"/>
      <c r="AL28" s="132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C28" s="24">
        <f t="shared" si="2"/>
        <v>0</v>
      </c>
      <c r="BD28" s="24">
        <f t="shared" si="3"/>
        <v>0</v>
      </c>
      <c r="BE28" s="24">
        <f t="shared" si="4"/>
        <v>0</v>
      </c>
      <c r="BF28" s="24">
        <f t="shared" si="5"/>
        <v>0</v>
      </c>
    </row>
    <row r="29" spans="1:58">
      <c r="A29" s="79">
        <f t="shared" si="1"/>
        <v>0</v>
      </c>
      <c r="C29" s="24"/>
      <c r="D29" s="24"/>
      <c r="E29" s="24"/>
      <c r="F29" s="132"/>
      <c r="G29" s="24"/>
      <c r="H29" s="163"/>
      <c r="I29" s="24"/>
      <c r="J29" s="132"/>
      <c r="K29" s="24"/>
      <c r="L29" s="24"/>
      <c r="M29" s="24"/>
      <c r="N29" s="132"/>
      <c r="O29" s="24"/>
      <c r="P29" s="24"/>
      <c r="Q29" s="24"/>
      <c r="R29" s="132"/>
      <c r="S29" s="24"/>
      <c r="T29" s="163"/>
      <c r="U29" s="24"/>
      <c r="V29" s="132"/>
      <c r="W29" s="24"/>
      <c r="X29" s="24"/>
      <c r="Y29" s="24"/>
      <c r="Z29" s="132"/>
      <c r="AA29" s="24"/>
      <c r="AB29" s="24"/>
      <c r="AC29" s="24"/>
      <c r="AD29" s="132"/>
      <c r="AE29" s="24"/>
      <c r="AF29" s="163"/>
      <c r="AG29" s="24"/>
      <c r="AH29" s="132"/>
      <c r="AI29" s="24"/>
      <c r="AJ29" s="24"/>
      <c r="AK29" s="24"/>
      <c r="AL29" s="132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C29" s="24">
        <f t="shared" si="2"/>
        <v>0</v>
      </c>
      <c r="BD29" s="24">
        <f t="shared" si="3"/>
        <v>0</v>
      </c>
      <c r="BE29" s="24">
        <f t="shared" si="4"/>
        <v>0</v>
      </c>
      <c r="BF29" s="24">
        <f t="shared" si="5"/>
        <v>0</v>
      </c>
    </row>
    <row r="30" spans="1:58">
      <c r="A30" s="79">
        <f t="shared" si="1"/>
        <v>0</v>
      </c>
      <c r="C30" s="24"/>
      <c r="D30" s="24"/>
      <c r="E30" s="24"/>
      <c r="F30" s="132"/>
      <c r="G30" s="24"/>
      <c r="H30" s="163"/>
      <c r="I30" s="24"/>
      <c r="J30" s="132"/>
      <c r="K30" s="24"/>
      <c r="L30" s="24"/>
      <c r="M30" s="24"/>
      <c r="N30" s="132"/>
      <c r="O30" s="24"/>
      <c r="P30" s="24"/>
      <c r="Q30" s="24"/>
      <c r="R30" s="132"/>
      <c r="S30" s="24"/>
      <c r="T30" s="163"/>
      <c r="U30" s="24"/>
      <c r="V30" s="132"/>
      <c r="W30" s="24"/>
      <c r="X30" s="24"/>
      <c r="Y30" s="24"/>
      <c r="Z30" s="132"/>
      <c r="AA30" s="24"/>
      <c r="AB30" s="24"/>
      <c r="AC30" s="24"/>
      <c r="AD30" s="132"/>
      <c r="AE30" s="24"/>
      <c r="AF30" s="163"/>
      <c r="AG30" s="24"/>
      <c r="AH30" s="132"/>
      <c r="AI30" s="24"/>
      <c r="AJ30" s="24"/>
      <c r="AK30" s="24"/>
      <c r="AL30" s="132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C30" s="24">
        <f t="shared" si="2"/>
        <v>0</v>
      </c>
      <c r="BD30" s="24">
        <f t="shared" si="3"/>
        <v>0</v>
      </c>
      <c r="BE30" s="24">
        <f t="shared" si="4"/>
        <v>0</v>
      </c>
      <c r="BF30" s="24">
        <f t="shared" si="5"/>
        <v>0</v>
      </c>
    </row>
    <row r="31" spans="1:58">
      <c r="A31" s="79">
        <f t="shared" si="1"/>
        <v>0</v>
      </c>
      <c r="F31" s="102"/>
      <c r="H31" s="92"/>
      <c r="J31" s="102"/>
      <c r="N31" s="102"/>
      <c r="R31" s="102"/>
      <c r="T31" s="92"/>
      <c r="V31" s="102"/>
      <c r="Z31" s="102"/>
      <c r="AD31" s="102"/>
      <c r="AF31" s="92"/>
      <c r="AH31" s="102"/>
      <c r="AL31" s="102"/>
      <c r="BC31" s="24">
        <f t="shared" si="2"/>
        <v>0</v>
      </c>
      <c r="BD31" s="24">
        <f t="shared" si="3"/>
        <v>0</v>
      </c>
      <c r="BE31" s="24">
        <f t="shared" si="4"/>
        <v>0</v>
      </c>
      <c r="BF31" s="24">
        <f t="shared" si="5"/>
        <v>0</v>
      </c>
    </row>
    <row r="32" spans="1:58">
      <c r="A32" s="79">
        <f t="shared" si="1"/>
        <v>0</v>
      </c>
      <c r="F32" s="102"/>
      <c r="H32" s="92"/>
      <c r="J32" s="102"/>
      <c r="N32" s="102"/>
      <c r="R32" s="102"/>
      <c r="T32" s="92"/>
      <c r="V32" s="102"/>
      <c r="Z32" s="102"/>
      <c r="AD32" s="102"/>
      <c r="AF32" s="92"/>
      <c r="AH32" s="102"/>
      <c r="AL32" s="102"/>
      <c r="BC32" s="24">
        <f t="shared" si="2"/>
        <v>0</v>
      </c>
      <c r="BD32" s="24">
        <f t="shared" si="3"/>
        <v>0</v>
      </c>
      <c r="BE32" s="24">
        <f t="shared" si="4"/>
        <v>0</v>
      </c>
      <c r="BF32" s="24">
        <f t="shared" si="5"/>
        <v>0</v>
      </c>
    </row>
    <row r="33" spans="1:58">
      <c r="A33" s="79">
        <f t="shared" si="1"/>
        <v>0</v>
      </c>
      <c r="F33" s="102"/>
      <c r="H33" s="92"/>
      <c r="J33" s="102"/>
      <c r="N33" s="102"/>
      <c r="R33" s="102"/>
      <c r="T33" s="92"/>
      <c r="V33" s="102"/>
      <c r="Z33" s="102"/>
      <c r="AD33" s="102"/>
      <c r="AF33" s="92"/>
      <c r="AH33" s="102"/>
      <c r="AL33" s="102"/>
      <c r="BC33" s="24">
        <f t="shared" si="2"/>
        <v>0</v>
      </c>
      <c r="BD33" s="24">
        <f t="shared" si="3"/>
        <v>0</v>
      </c>
      <c r="BE33" s="24">
        <f t="shared" si="4"/>
        <v>0</v>
      </c>
      <c r="BF33" s="24">
        <f t="shared" si="5"/>
        <v>0</v>
      </c>
    </row>
    <row r="34" spans="1:58">
      <c r="A34" s="79">
        <f t="shared" si="1"/>
        <v>0</v>
      </c>
      <c r="F34" s="102"/>
      <c r="H34" s="92"/>
      <c r="J34" s="102"/>
      <c r="N34" s="102"/>
      <c r="R34" s="102"/>
      <c r="T34" s="92"/>
      <c r="V34" s="102"/>
      <c r="Z34" s="102"/>
      <c r="AD34" s="102"/>
      <c r="AF34" s="92"/>
      <c r="AH34" s="102"/>
      <c r="AL34" s="102"/>
      <c r="BC34" s="24">
        <f t="shared" si="2"/>
        <v>0</v>
      </c>
      <c r="BD34" s="24">
        <f t="shared" si="3"/>
        <v>0</v>
      </c>
      <c r="BE34" s="24">
        <f t="shared" si="4"/>
        <v>0</v>
      </c>
      <c r="BF34" s="24">
        <f t="shared" si="5"/>
        <v>0</v>
      </c>
    </row>
    <row r="35" spans="1:58">
      <c r="A35" s="79">
        <f t="shared" si="1"/>
        <v>0</v>
      </c>
      <c r="F35" s="102"/>
      <c r="H35" s="92"/>
      <c r="J35" s="102"/>
      <c r="N35" s="102"/>
      <c r="R35" s="102"/>
      <c r="T35" s="92"/>
      <c r="V35" s="102"/>
      <c r="Z35" s="102"/>
      <c r="AD35" s="102"/>
      <c r="AF35" s="92"/>
      <c r="AH35" s="102"/>
      <c r="AL35" s="102"/>
      <c r="BC35" s="24">
        <f t="shared" si="2"/>
        <v>0</v>
      </c>
      <c r="BD35" s="24">
        <f t="shared" si="3"/>
        <v>0</v>
      </c>
      <c r="BE35" s="24">
        <f t="shared" si="4"/>
        <v>0</v>
      </c>
      <c r="BF35" s="24">
        <f t="shared" si="5"/>
        <v>0</v>
      </c>
    </row>
    <row r="36" spans="1:58">
      <c r="A36" s="79">
        <f t="shared" si="1"/>
        <v>0</v>
      </c>
      <c r="F36" s="102"/>
      <c r="H36" s="92"/>
      <c r="J36" s="102"/>
      <c r="N36" s="102"/>
      <c r="R36" s="102"/>
      <c r="T36" s="92"/>
      <c r="V36" s="102"/>
      <c r="Z36" s="102"/>
      <c r="AD36" s="102"/>
      <c r="AF36" s="92"/>
      <c r="AH36" s="102"/>
      <c r="AL36" s="102"/>
      <c r="BC36" s="24">
        <f t="shared" si="2"/>
        <v>0</v>
      </c>
      <c r="BD36" s="24">
        <f t="shared" si="3"/>
        <v>0</v>
      </c>
      <c r="BE36" s="24">
        <f t="shared" si="4"/>
        <v>0</v>
      </c>
      <c r="BF36" s="24">
        <f t="shared" si="5"/>
        <v>0</v>
      </c>
    </row>
    <row r="37" spans="1:58">
      <c r="A37" s="79">
        <f t="shared" si="1"/>
        <v>0</v>
      </c>
      <c r="F37" s="102"/>
      <c r="H37" s="92"/>
      <c r="J37" s="102"/>
      <c r="N37" s="102"/>
      <c r="R37" s="102"/>
      <c r="T37" s="92"/>
      <c r="V37" s="102"/>
      <c r="Z37" s="102"/>
      <c r="AD37" s="102"/>
      <c r="AF37" s="92"/>
      <c r="AH37" s="102"/>
      <c r="AL37" s="102"/>
      <c r="BC37" s="24">
        <f t="shared" si="2"/>
        <v>0</v>
      </c>
      <c r="BD37" s="24">
        <f t="shared" si="3"/>
        <v>0</v>
      </c>
      <c r="BE37" s="24">
        <f t="shared" si="4"/>
        <v>0</v>
      </c>
      <c r="BF37" s="24">
        <f t="shared" si="5"/>
        <v>0</v>
      </c>
    </row>
    <row r="38" spans="1:58">
      <c r="A38" s="79">
        <f t="shared" si="1"/>
        <v>0</v>
      </c>
      <c r="F38" s="102"/>
      <c r="H38" s="92"/>
      <c r="J38" s="102"/>
      <c r="N38" s="102"/>
      <c r="R38" s="102"/>
      <c r="T38" s="92"/>
      <c r="V38" s="102"/>
      <c r="Z38" s="102"/>
      <c r="AD38" s="102"/>
      <c r="AF38" s="92"/>
      <c r="AH38" s="102"/>
      <c r="AL38" s="102"/>
      <c r="BC38" s="24">
        <f t="shared" si="2"/>
        <v>0</v>
      </c>
      <c r="BD38" s="24">
        <f t="shared" si="3"/>
        <v>0</v>
      </c>
      <c r="BE38" s="24">
        <f t="shared" si="4"/>
        <v>0</v>
      </c>
      <c r="BF38" s="24">
        <f t="shared" si="5"/>
        <v>0</v>
      </c>
    </row>
    <row r="39" spans="1:58">
      <c r="A39" s="79">
        <f t="shared" si="1"/>
        <v>0</v>
      </c>
      <c r="F39" s="102"/>
      <c r="H39" s="92"/>
      <c r="J39" s="102"/>
      <c r="N39" s="102"/>
      <c r="R39" s="102"/>
      <c r="T39" s="92"/>
      <c r="V39" s="102"/>
      <c r="Z39" s="102"/>
      <c r="AD39" s="102"/>
      <c r="AF39" s="92"/>
      <c r="AH39" s="102"/>
      <c r="AL39" s="102"/>
      <c r="BC39" s="24">
        <f t="shared" si="2"/>
        <v>0</v>
      </c>
      <c r="BD39" s="24">
        <f t="shared" si="3"/>
        <v>0</v>
      </c>
      <c r="BE39" s="24">
        <f t="shared" si="4"/>
        <v>0</v>
      </c>
      <c r="BF39" s="24">
        <f t="shared" si="5"/>
        <v>0</v>
      </c>
    </row>
    <row r="40" spans="1:58">
      <c r="A40" s="79">
        <f t="shared" si="1"/>
        <v>0</v>
      </c>
      <c r="F40" s="102"/>
      <c r="H40" s="92"/>
      <c r="J40" s="102"/>
      <c r="N40" s="102"/>
      <c r="R40" s="102"/>
      <c r="T40" s="92"/>
      <c r="V40" s="102"/>
      <c r="Z40" s="102"/>
      <c r="AD40" s="102"/>
      <c r="AF40" s="92"/>
      <c r="AH40" s="102"/>
      <c r="AL40" s="102"/>
      <c r="BC40" s="24">
        <f t="shared" si="2"/>
        <v>0</v>
      </c>
      <c r="BD40" s="24">
        <f t="shared" si="3"/>
        <v>0</v>
      </c>
      <c r="BE40" s="24">
        <f t="shared" si="4"/>
        <v>0</v>
      </c>
      <c r="BF40" s="24">
        <f t="shared" si="5"/>
        <v>0</v>
      </c>
    </row>
    <row r="41" spans="1:58">
      <c r="A41" s="79">
        <f t="shared" si="1"/>
        <v>0</v>
      </c>
      <c r="F41" s="102"/>
      <c r="H41" s="92"/>
      <c r="J41" s="102"/>
      <c r="N41" s="102"/>
      <c r="R41" s="102"/>
      <c r="T41" s="92"/>
      <c r="V41" s="102"/>
      <c r="Z41" s="102"/>
      <c r="AD41" s="102"/>
      <c r="AF41" s="92"/>
      <c r="AH41" s="102"/>
      <c r="AL41" s="102"/>
      <c r="BC41" s="24">
        <f t="shared" si="2"/>
        <v>0</v>
      </c>
      <c r="BD41" s="24">
        <f t="shared" si="3"/>
        <v>0</v>
      </c>
      <c r="BE41" s="24">
        <f t="shared" si="4"/>
        <v>0</v>
      </c>
      <c r="BF41" s="24">
        <f t="shared" si="5"/>
        <v>0</v>
      </c>
    </row>
    <row r="42" spans="1:58">
      <c r="A42" s="79">
        <f t="shared" si="1"/>
        <v>0</v>
      </c>
      <c r="F42" s="102"/>
      <c r="H42" s="92"/>
      <c r="J42" s="102"/>
      <c r="N42" s="102"/>
      <c r="R42" s="102"/>
      <c r="T42" s="92"/>
      <c r="V42" s="102"/>
      <c r="Z42" s="102"/>
      <c r="AD42" s="102"/>
      <c r="AF42" s="92"/>
      <c r="AH42" s="102"/>
      <c r="AL42" s="102"/>
      <c r="BC42" s="24">
        <f t="shared" si="2"/>
        <v>0</v>
      </c>
      <c r="BD42" s="24">
        <f t="shared" si="3"/>
        <v>0</v>
      </c>
      <c r="BE42" s="24">
        <f t="shared" si="4"/>
        <v>0</v>
      </c>
      <c r="BF42" s="24">
        <f t="shared" si="5"/>
        <v>0</v>
      </c>
    </row>
    <row r="43" spans="1:58">
      <c r="A43" s="79">
        <f t="shared" si="1"/>
        <v>0</v>
      </c>
      <c r="F43" s="102"/>
      <c r="H43" s="92"/>
      <c r="J43" s="102"/>
      <c r="N43" s="102"/>
      <c r="R43" s="102"/>
      <c r="T43" s="92"/>
      <c r="V43" s="102"/>
      <c r="Z43" s="102"/>
      <c r="AD43" s="102"/>
      <c r="AF43" s="92"/>
      <c r="AH43" s="102"/>
      <c r="AL43" s="102"/>
      <c r="BC43" s="24">
        <f t="shared" si="2"/>
        <v>0</v>
      </c>
      <c r="BD43" s="24">
        <f t="shared" si="3"/>
        <v>0</v>
      </c>
      <c r="BE43" s="24">
        <f t="shared" si="4"/>
        <v>0</v>
      </c>
      <c r="BF43" s="24">
        <f t="shared" si="5"/>
        <v>0</v>
      </c>
    </row>
    <row r="44" spans="1:58">
      <c r="A44" s="79">
        <f t="shared" si="1"/>
        <v>0</v>
      </c>
      <c r="F44" s="102"/>
      <c r="H44" s="92"/>
      <c r="J44" s="102"/>
      <c r="N44" s="102"/>
      <c r="R44" s="102"/>
      <c r="T44" s="92"/>
      <c r="V44" s="102"/>
      <c r="Z44" s="102"/>
      <c r="AD44" s="102"/>
      <c r="AF44" s="92"/>
      <c r="AH44" s="102"/>
      <c r="AL44" s="102"/>
      <c r="BC44" s="24">
        <f t="shared" si="2"/>
        <v>0</v>
      </c>
      <c r="BD44" s="24">
        <f t="shared" si="3"/>
        <v>0</v>
      </c>
      <c r="BE44" s="24">
        <f t="shared" si="4"/>
        <v>0</v>
      </c>
      <c r="BF44" s="24">
        <f t="shared" si="5"/>
        <v>0</v>
      </c>
    </row>
    <row r="45" spans="1:58">
      <c r="A45" s="79">
        <f t="shared" si="1"/>
        <v>0</v>
      </c>
      <c r="F45" s="102"/>
      <c r="H45" s="92"/>
      <c r="J45" s="102"/>
      <c r="N45" s="102"/>
      <c r="R45" s="102"/>
      <c r="T45" s="92"/>
      <c r="V45" s="102"/>
      <c r="Z45" s="102"/>
      <c r="AD45" s="102"/>
      <c r="AF45" s="92"/>
      <c r="AH45" s="102"/>
      <c r="AL45" s="102"/>
      <c r="BC45" s="24">
        <f t="shared" si="2"/>
        <v>0</v>
      </c>
      <c r="BD45" s="24">
        <f t="shared" si="3"/>
        <v>0</v>
      </c>
      <c r="BE45" s="24">
        <f t="shared" si="4"/>
        <v>0</v>
      </c>
      <c r="BF45" s="24">
        <f t="shared" si="5"/>
        <v>0</v>
      </c>
    </row>
    <row r="46" spans="1:58" s="8" customFormat="1">
      <c r="A46" s="79">
        <f t="shared" si="1"/>
        <v>0</v>
      </c>
      <c r="B46"/>
      <c r="C46"/>
      <c r="D46"/>
      <c r="E46"/>
      <c r="F46" s="102"/>
      <c r="G46"/>
      <c r="H46" s="92"/>
      <c r="I46"/>
      <c r="J46" s="102"/>
      <c r="K46"/>
      <c r="L46"/>
      <c r="M46"/>
      <c r="N46" s="102"/>
      <c r="O46"/>
      <c r="P46"/>
      <c r="Q46"/>
      <c r="R46" s="102"/>
      <c r="S46"/>
      <c r="T46" s="92"/>
      <c r="U46"/>
      <c r="V46" s="102"/>
      <c r="W46"/>
      <c r="X46"/>
      <c r="Y46"/>
      <c r="Z46" s="102"/>
      <c r="AA46"/>
      <c r="AB46"/>
      <c r="AC46"/>
      <c r="AD46" s="102"/>
      <c r="AE46"/>
      <c r="AF46" s="92"/>
      <c r="AG46"/>
      <c r="AH46" s="102"/>
      <c r="AI46"/>
      <c r="AJ46"/>
      <c r="AK46"/>
      <c r="AL46" s="102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C46" s="24">
        <f t="shared" si="2"/>
        <v>0</v>
      </c>
      <c r="BD46" s="24">
        <f t="shared" si="3"/>
        <v>0</v>
      </c>
      <c r="BE46" s="24">
        <f t="shared" si="4"/>
        <v>0</v>
      </c>
      <c r="BF46" s="24">
        <f t="shared" si="5"/>
        <v>0</v>
      </c>
    </row>
    <row r="47" spans="1:58">
      <c r="A47" s="79">
        <f t="shared" si="1"/>
        <v>0</v>
      </c>
      <c r="F47" s="102"/>
      <c r="H47" s="92"/>
      <c r="J47" s="102"/>
      <c r="N47" s="102"/>
      <c r="R47" s="102"/>
      <c r="T47" s="92"/>
      <c r="V47" s="102"/>
      <c r="Z47" s="102"/>
      <c r="AD47" s="102"/>
      <c r="AF47" s="92"/>
      <c r="AH47" s="102"/>
      <c r="AL47" s="102"/>
      <c r="BC47" s="24">
        <f t="shared" si="2"/>
        <v>0</v>
      </c>
      <c r="BD47" s="24">
        <f t="shared" si="3"/>
        <v>0</v>
      </c>
      <c r="BE47" s="24">
        <f t="shared" si="4"/>
        <v>0</v>
      </c>
      <c r="BF47" s="24">
        <f t="shared" si="5"/>
        <v>0</v>
      </c>
    </row>
    <row r="48" spans="1:58">
      <c r="A48"/>
      <c r="BC48" s="24">
        <f t="shared" ref="BC48:BC71" si="6">IF((AND(A48&gt;0,A48&lt;40)),1,0)</f>
        <v>0</v>
      </c>
      <c r="BD48" s="24">
        <f t="shared" ref="BD48:BD71" si="7">IF((AND(A48&gt;39.99999,A48&lt;60)),1,0)</f>
        <v>0</v>
      </c>
      <c r="BE48" s="24">
        <f t="shared" ref="BE48:BE71" si="8">IF((AND(A48&gt;59.99999,A48&lt;80)),1,0)</f>
        <v>0</v>
      </c>
      <c r="BF48" s="24">
        <f t="shared" ref="BF48:BF71" si="9">IF((AND(A48&gt;79.99999)),1,0)</f>
        <v>0</v>
      </c>
    </row>
    <row r="49" spans="1:58">
      <c r="A49"/>
      <c r="BC49" s="24">
        <f t="shared" si="6"/>
        <v>0</v>
      </c>
      <c r="BD49" s="24">
        <f t="shared" si="7"/>
        <v>0</v>
      </c>
      <c r="BE49" s="24">
        <f t="shared" si="8"/>
        <v>0</v>
      </c>
      <c r="BF49" s="24">
        <f t="shared" si="9"/>
        <v>0</v>
      </c>
    </row>
    <row r="50" spans="1:58">
      <c r="A50"/>
      <c r="BC50" s="24">
        <f t="shared" si="6"/>
        <v>0</v>
      </c>
      <c r="BD50" s="24">
        <f t="shared" si="7"/>
        <v>0</v>
      </c>
      <c r="BE50" s="24">
        <f t="shared" si="8"/>
        <v>0</v>
      </c>
      <c r="BF50" s="24">
        <f t="shared" si="9"/>
        <v>0</v>
      </c>
    </row>
    <row r="51" spans="1:58">
      <c r="A51"/>
      <c r="BC51" s="24">
        <f t="shared" si="6"/>
        <v>0</v>
      </c>
      <c r="BD51" s="24">
        <f t="shared" si="7"/>
        <v>0</v>
      </c>
      <c r="BE51" s="24">
        <f t="shared" si="8"/>
        <v>0</v>
      </c>
      <c r="BF51" s="24">
        <f t="shared" si="9"/>
        <v>0</v>
      </c>
    </row>
    <row r="52" spans="1:58">
      <c r="A52"/>
      <c r="BC52" s="24">
        <f t="shared" si="6"/>
        <v>0</v>
      </c>
      <c r="BD52" s="24">
        <f t="shared" si="7"/>
        <v>0</v>
      </c>
      <c r="BE52" s="24">
        <f t="shared" si="8"/>
        <v>0</v>
      </c>
      <c r="BF52" s="24">
        <f t="shared" si="9"/>
        <v>0</v>
      </c>
    </row>
    <row r="53" spans="1:58">
      <c r="A53"/>
      <c r="BC53" s="24">
        <f t="shared" si="6"/>
        <v>0</v>
      </c>
      <c r="BD53" s="24">
        <f t="shared" si="7"/>
        <v>0</v>
      </c>
      <c r="BE53" s="24">
        <f t="shared" si="8"/>
        <v>0</v>
      </c>
      <c r="BF53" s="24">
        <f t="shared" si="9"/>
        <v>0</v>
      </c>
    </row>
    <row r="54" spans="1:58">
      <c r="A54"/>
      <c r="BC54" s="24">
        <f t="shared" si="6"/>
        <v>0</v>
      </c>
      <c r="BD54" s="24">
        <f t="shared" si="7"/>
        <v>0</v>
      </c>
      <c r="BE54" s="24">
        <f t="shared" si="8"/>
        <v>0</v>
      </c>
      <c r="BF54" s="24">
        <f t="shared" si="9"/>
        <v>0</v>
      </c>
    </row>
    <row r="55" spans="1:58">
      <c r="A55"/>
      <c r="BC55" s="24">
        <f t="shared" si="6"/>
        <v>0</v>
      </c>
      <c r="BD55" s="24">
        <f t="shared" si="7"/>
        <v>0</v>
      </c>
      <c r="BE55" s="24">
        <f t="shared" si="8"/>
        <v>0</v>
      </c>
      <c r="BF55" s="24">
        <f t="shared" si="9"/>
        <v>0</v>
      </c>
    </row>
    <row r="56" spans="1:58">
      <c r="A56"/>
      <c r="BC56" s="24">
        <f t="shared" si="6"/>
        <v>0</v>
      </c>
      <c r="BD56" s="24">
        <f t="shared" si="7"/>
        <v>0</v>
      </c>
      <c r="BE56" s="24">
        <f t="shared" si="8"/>
        <v>0</v>
      </c>
      <c r="BF56" s="24">
        <f t="shared" si="9"/>
        <v>0</v>
      </c>
    </row>
    <row r="57" spans="1:58">
      <c r="A57"/>
      <c r="BC57" s="24">
        <f t="shared" si="6"/>
        <v>0</v>
      </c>
      <c r="BD57" s="24">
        <f t="shared" si="7"/>
        <v>0</v>
      </c>
      <c r="BE57" s="24">
        <f t="shared" si="8"/>
        <v>0</v>
      </c>
      <c r="BF57" s="24">
        <f t="shared" si="9"/>
        <v>0</v>
      </c>
    </row>
    <row r="58" spans="1:58">
      <c r="A58"/>
      <c r="BC58" s="24">
        <f t="shared" si="6"/>
        <v>0</v>
      </c>
      <c r="BD58" s="24">
        <f t="shared" si="7"/>
        <v>0</v>
      </c>
      <c r="BE58" s="24">
        <f t="shared" si="8"/>
        <v>0</v>
      </c>
      <c r="BF58" s="24">
        <f t="shared" si="9"/>
        <v>0</v>
      </c>
    </row>
    <row r="59" spans="1:58">
      <c r="A59"/>
      <c r="BC59" s="24">
        <f t="shared" si="6"/>
        <v>0</v>
      </c>
      <c r="BD59" s="24">
        <f t="shared" si="7"/>
        <v>0</v>
      </c>
      <c r="BE59" s="24">
        <f t="shared" si="8"/>
        <v>0</v>
      </c>
      <c r="BF59" s="24">
        <f t="shared" si="9"/>
        <v>0</v>
      </c>
    </row>
    <row r="60" spans="1:58">
      <c r="A60"/>
      <c r="BC60" s="24">
        <f t="shared" si="6"/>
        <v>0</v>
      </c>
      <c r="BD60" s="24">
        <f t="shared" si="7"/>
        <v>0</v>
      </c>
      <c r="BE60" s="24">
        <f t="shared" si="8"/>
        <v>0</v>
      </c>
      <c r="BF60" s="24">
        <f t="shared" si="9"/>
        <v>0</v>
      </c>
    </row>
    <row r="61" spans="1:58">
      <c r="A61"/>
      <c r="BC61" s="24">
        <f t="shared" si="6"/>
        <v>0</v>
      </c>
      <c r="BD61" s="24">
        <f t="shared" si="7"/>
        <v>0</v>
      </c>
      <c r="BE61" s="24">
        <f t="shared" si="8"/>
        <v>0</v>
      </c>
      <c r="BF61" s="24">
        <f t="shared" si="9"/>
        <v>0</v>
      </c>
    </row>
    <row r="62" spans="1:58">
      <c r="A62"/>
      <c r="BC62" s="24">
        <f t="shared" si="6"/>
        <v>0</v>
      </c>
      <c r="BD62" s="24">
        <f t="shared" si="7"/>
        <v>0</v>
      </c>
      <c r="BE62" s="24">
        <f t="shared" si="8"/>
        <v>0</v>
      </c>
      <c r="BF62" s="24">
        <f t="shared" si="9"/>
        <v>0</v>
      </c>
    </row>
    <row r="63" spans="1:58">
      <c r="A63"/>
      <c r="BC63" s="24">
        <f t="shared" si="6"/>
        <v>0</v>
      </c>
      <c r="BD63" s="24">
        <f t="shared" si="7"/>
        <v>0</v>
      </c>
      <c r="BE63" s="24">
        <f t="shared" si="8"/>
        <v>0</v>
      </c>
      <c r="BF63" s="24">
        <f t="shared" si="9"/>
        <v>0</v>
      </c>
    </row>
    <row r="64" spans="1:58">
      <c r="A64"/>
      <c r="BC64" s="24">
        <f t="shared" si="6"/>
        <v>0</v>
      </c>
      <c r="BD64" s="24">
        <f t="shared" si="7"/>
        <v>0</v>
      </c>
      <c r="BE64" s="24">
        <f t="shared" si="8"/>
        <v>0</v>
      </c>
      <c r="BF64" s="24">
        <f t="shared" si="9"/>
        <v>0</v>
      </c>
    </row>
    <row r="65" spans="1:58">
      <c r="A65"/>
      <c r="BC65" s="24">
        <f t="shared" si="6"/>
        <v>0</v>
      </c>
      <c r="BD65" s="24">
        <f t="shared" si="7"/>
        <v>0</v>
      </c>
      <c r="BE65" s="24">
        <f t="shared" si="8"/>
        <v>0</v>
      </c>
      <c r="BF65" s="24">
        <f t="shared" si="9"/>
        <v>0</v>
      </c>
    </row>
    <row r="66" spans="1:58">
      <c r="A66"/>
      <c r="BC66" s="24">
        <f t="shared" si="6"/>
        <v>0</v>
      </c>
      <c r="BD66" s="24">
        <f t="shared" si="7"/>
        <v>0</v>
      </c>
      <c r="BE66" s="24">
        <f t="shared" si="8"/>
        <v>0</v>
      </c>
      <c r="BF66" s="24">
        <f t="shared" si="9"/>
        <v>0</v>
      </c>
    </row>
    <row r="67" spans="1:58">
      <c r="A67"/>
      <c r="BC67" s="24">
        <f t="shared" si="6"/>
        <v>0</v>
      </c>
      <c r="BD67" s="24">
        <f t="shared" si="7"/>
        <v>0</v>
      </c>
      <c r="BE67" s="24">
        <f t="shared" si="8"/>
        <v>0</v>
      </c>
      <c r="BF67" s="24">
        <f t="shared" si="9"/>
        <v>0</v>
      </c>
    </row>
    <row r="68" spans="1:58">
      <c r="A68"/>
      <c r="BC68" s="24">
        <f t="shared" si="6"/>
        <v>0</v>
      </c>
      <c r="BD68" s="24">
        <f t="shared" si="7"/>
        <v>0</v>
      </c>
      <c r="BE68" s="24">
        <f t="shared" si="8"/>
        <v>0</v>
      </c>
      <c r="BF68" s="24">
        <f t="shared" si="9"/>
        <v>0</v>
      </c>
    </row>
    <row r="69" spans="1:58">
      <c r="A69"/>
      <c r="BC69" s="24">
        <f t="shared" si="6"/>
        <v>0</v>
      </c>
      <c r="BD69" s="24">
        <f t="shared" si="7"/>
        <v>0</v>
      </c>
      <c r="BE69" s="24">
        <f t="shared" si="8"/>
        <v>0</v>
      </c>
      <c r="BF69" s="24">
        <f t="shared" si="9"/>
        <v>0</v>
      </c>
    </row>
    <row r="70" spans="1:58">
      <c r="A70"/>
      <c r="BC70" s="24">
        <f t="shared" si="6"/>
        <v>0</v>
      </c>
      <c r="BD70" s="24">
        <f t="shared" si="7"/>
        <v>0</v>
      </c>
      <c r="BE70" s="24">
        <f t="shared" si="8"/>
        <v>0</v>
      </c>
      <c r="BF70" s="24">
        <f t="shared" si="9"/>
        <v>0</v>
      </c>
    </row>
    <row r="71" spans="1:58">
      <c r="A71"/>
      <c r="BC71" s="24">
        <f t="shared" si="6"/>
        <v>0</v>
      </c>
      <c r="BD71" s="24">
        <f t="shared" si="7"/>
        <v>0</v>
      </c>
      <c r="BE71" s="24">
        <f t="shared" si="8"/>
        <v>0</v>
      </c>
      <c r="BF71" s="24">
        <f t="shared" si="9"/>
        <v>0</v>
      </c>
    </row>
    <row r="72" spans="1:58">
      <c r="A72"/>
      <c r="BC72" s="24">
        <f t="shared" ref="BC72:BC103" si="10">IF((AND(A72&gt;0,A72&lt;40)),1,0)</f>
        <v>0</v>
      </c>
      <c r="BD72" s="24">
        <f t="shared" ref="BD72:BD103" si="11">IF((AND(A72&gt;39.99999,A72&lt;60)),1,0)</f>
        <v>0</v>
      </c>
      <c r="BE72" s="24">
        <f t="shared" ref="BE72:BE103" si="12">IF((AND(A72&gt;59.99999,A72&lt;80)),1,0)</f>
        <v>0</v>
      </c>
      <c r="BF72" s="24">
        <f t="shared" ref="BF72:BF103" si="13">IF((AND(A72&gt;79.99999)),1,0)</f>
        <v>0</v>
      </c>
    </row>
    <row r="73" spans="1:58">
      <c r="A73"/>
      <c r="BC73" s="24">
        <f t="shared" si="10"/>
        <v>0</v>
      </c>
      <c r="BD73" s="24">
        <f t="shared" si="11"/>
        <v>0</v>
      </c>
      <c r="BE73" s="24">
        <f t="shared" si="12"/>
        <v>0</v>
      </c>
      <c r="BF73" s="24">
        <f t="shared" si="13"/>
        <v>0</v>
      </c>
    </row>
    <row r="74" spans="1:58">
      <c r="A74"/>
      <c r="BC74" s="24">
        <f t="shared" si="10"/>
        <v>0</v>
      </c>
      <c r="BD74" s="24">
        <f t="shared" si="11"/>
        <v>0</v>
      </c>
      <c r="BE74" s="24">
        <f t="shared" si="12"/>
        <v>0</v>
      </c>
      <c r="BF74" s="24">
        <f t="shared" si="13"/>
        <v>0</v>
      </c>
    </row>
    <row r="75" spans="1:58">
      <c r="A75"/>
      <c r="BC75" s="24">
        <f t="shared" si="10"/>
        <v>0</v>
      </c>
      <c r="BD75" s="24">
        <f t="shared" si="11"/>
        <v>0</v>
      </c>
      <c r="BE75" s="24">
        <f t="shared" si="12"/>
        <v>0</v>
      </c>
      <c r="BF75" s="24">
        <f t="shared" si="13"/>
        <v>0</v>
      </c>
    </row>
    <row r="76" spans="1:58">
      <c r="A76"/>
      <c r="BC76" s="24">
        <f t="shared" si="10"/>
        <v>0</v>
      </c>
      <c r="BD76" s="24">
        <f t="shared" si="11"/>
        <v>0</v>
      </c>
      <c r="BE76" s="24">
        <f t="shared" si="12"/>
        <v>0</v>
      </c>
      <c r="BF76" s="24">
        <f t="shared" si="13"/>
        <v>0</v>
      </c>
    </row>
    <row r="77" spans="1:58">
      <c r="A77"/>
      <c r="BC77" s="24">
        <f t="shared" si="10"/>
        <v>0</v>
      </c>
      <c r="BD77" s="24">
        <f t="shared" si="11"/>
        <v>0</v>
      </c>
      <c r="BE77" s="24">
        <f t="shared" si="12"/>
        <v>0</v>
      </c>
      <c r="BF77" s="24">
        <f t="shared" si="13"/>
        <v>0</v>
      </c>
    </row>
    <row r="78" spans="1:58">
      <c r="A78"/>
      <c r="BC78" s="24">
        <f t="shared" si="10"/>
        <v>0</v>
      </c>
      <c r="BD78" s="24">
        <f t="shared" si="11"/>
        <v>0</v>
      </c>
      <c r="BE78" s="24">
        <f t="shared" si="12"/>
        <v>0</v>
      </c>
      <c r="BF78" s="24">
        <f t="shared" si="13"/>
        <v>0</v>
      </c>
    </row>
    <row r="79" spans="1:58">
      <c r="A79"/>
      <c r="BC79" s="24">
        <f t="shared" si="10"/>
        <v>0</v>
      </c>
      <c r="BD79" s="24">
        <f t="shared" si="11"/>
        <v>0</v>
      </c>
      <c r="BE79" s="24">
        <f t="shared" si="12"/>
        <v>0</v>
      </c>
      <c r="BF79" s="24">
        <f t="shared" si="13"/>
        <v>0</v>
      </c>
    </row>
    <row r="80" spans="1:58">
      <c r="A80"/>
      <c r="BC80" s="24">
        <f t="shared" si="10"/>
        <v>0</v>
      </c>
      <c r="BD80" s="24">
        <f t="shared" si="11"/>
        <v>0</v>
      </c>
      <c r="BE80" s="24">
        <f t="shared" si="12"/>
        <v>0</v>
      </c>
      <c r="BF80" s="24">
        <f t="shared" si="13"/>
        <v>0</v>
      </c>
    </row>
    <row r="81" spans="1:58">
      <c r="A81"/>
      <c r="BC81" s="24">
        <f t="shared" si="10"/>
        <v>0</v>
      </c>
      <c r="BD81" s="24">
        <f t="shared" si="11"/>
        <v>0</v>
      </c>
      <c r="BE81" s="24">
        <f t="shared" si="12"/>
        <v>0</v>
      </c>
      <c r="BF81" s="24">
        <f t="shared" si="13"/>
        <v>0</v>
      </c>
    </row>
    <row r="82" spans="1:58">
      <c r="A82"/>
      <c r="BC82" s="24">
        <f t="shared" si="10"/>
        <v>0</v>
      </c>
      <c r="BD82" s="24">
        <f t="shared" si="11"/>
        <v>0</v>
      </c>
      <c r="BE82" s="24">
        <f t="shared" si="12"/>
        <v>0</v>
      </c>
      <c r="BF82" s="24">
        <f t="shared" si="13"/>
        <v>0</v>
      </c>
    </row>
    <row r="83" spans="1:58">
      <c r="A83"/>
      <c r="BC83" s="24">
        <f t="shared" si="10"/>
        <v>0</v>
      </c>
      <c r="BD83" s="24">
        <f t="shared" si="11"/>
        <v>0</v>
      </c>
      <c r="BE83" s="24">
        <f t="shared" si="12"/>
        <v>0</v>
      </c>
      <c r="BF83" s="24">
        <f t="shared" si="13"/>
        <v>0</v>
      </c>
    </row>
    <row r="84" spans="1:58">
      <c r="A84"/>
      <c r="BC84" s="24">
        <f t="shared" si="10"/>
        <v>0</v>
      </c>
      <c r="BD84" s="24">
        <f t="shared" si="11"/>
        <v>0</v>
      </c>
      <c r="BE84" s="24">
        <f t="shared" si="12"/>
        <v>0</v>
      </c>
      <c r="BF84" s="24">
        <f t="shared" si="13"/>
        <v>0</v>
      </c>
    </row>
    <row r="85" spans="1:58">
      <c r="A85"/>
      <c r="BC85" s="24">
        <f t="shared" si="10"/>
        <v>0</v>
      </c>
      <c r="BD85" s="24">
        <f t="shared" si="11"/>
        <v>0</v>
      </c>
      <c r="BE85" s="24">
        <f t="shared" si="12"/>
        <v>0</v>
      </c>
      <c r="BF85" s="24">
        <f t="shared" si="13"/>
        <v>0</v>
      </c>
    </row>
    <row r="86" spans="1:58">
      <c r="A86"/>
      <c r="BC86" s="24">
        <f t="shared" si="10"/>
        <v>0</v>
      </c>
      <c r="BD86" s="24">
        <f t="shared" si="11"/>
        <v>0</v>
      </c>
      <c r="BE86" s="24">
        <f t="shared" si="12"/>
        <v>0</v>
      </c>
      <c r="BF86" s="24">
        <f t="shared" si="13"/>
        <v>0</v>
      </c>
    </row>
    <row r="87" spans="1:58">
      <c r="A87"/>
      <c r="BC87" s="24">
        <f t="shared" si="10"/>
        <v>0</v>
      </c>
      <c r="BD87" s="24">
        <f t="shared" si="11"/>
        <v>0</v>
      </c>
      <c r="BE87" s="24">
        <f t="shared" si="12"/>
        <v>0</v>
      </c>
      <c r="BF87" s="24">
        <f t="shared" si="13"/>
        <v>0</v>
      </c>
    </row>
    <row r="88" spans="1:58">
      <c r="A88"/>
      <c r="BC88" s="24">
        <f t="shared" si="10"/>
        <v>0</v>
      </c>
      <c r="BD88" s="24">
        <f t="shared" si="11"/>
        <v>0</v>
      </c>
      <c r="BE88" s="24">
        <f t="shared" si="12"/>
        <v>0</v>
      </c>
      <c r="BF88" s="24">
        <f t="shared" si="13"/>
        <v>0</v>
      </c>
    </row>
    <row r="89" spans="1:58">
      <c r="A89"/>
      <c r="BC89" s="24">
        <f t="shared" si="10"/>
        <v>0</v>
      </c>
      <c r="BD89" s="24">
        <f t="shared" si="11"/>
        <v>0</v>
      </c>
      <c r="BE89" s="24">
        <f t="shared" si="12"/>
        <v>0</v>
      </c>
      <c r="BF89" s="24">
        <f t="shared" si="13"/>
        <v>0</v>
      </c>
    </row>
    <row r="90" spans="1:58">
      <c r="A90"/>
      <c r="BC90" s="24">
        <f t="shared" si="10"/>
        <v>0</v>
      </c>
      <c r="BD90" s="24">
        <f t="shared" si="11"/>
        <v>0</v>
      </c>
      <c r="BE90" s="24">
        <f t="shared" si="12"/>
        <v>0</v>
      </c>
      <c r="BF90" s="24">
        <f t="shared" si="13"/>
        <v>0</v>
      </c>
    </row>
    <row r="91" spans="1:58">
      <c r="A91"/>
      <c r="BC91" s="24">
        <f t="shared" si="10"/>
        <v>0</v>
      </c>
      <c r="BD91" s="24">
        <f t="shared" si="11"/>
        <v>0</v>
      </c>
      <c r="BE91" s="24">
        <f t="shared" si="12"/>
        <v>0</v>
      </c>
      <c r="BF91" s="24">
        <f t="shared" si="13"/>
        <v>0</v>
      </c>
    </row>
    <row r="92" spans="1:58">
      <c r="A92"/>
      <c r="BC92" s="24">
        <f t="shared" si="10"/>
        <v>0</v>
      </c>
      <c r="BD92" s="24">
        <f t="shared" si="11"/>
        <v>0</v>
      </c>
      <c r="BE92" s="24">
        <f t="shared" si="12"/>
        <v>0</v>
      </c>
      <c r="BF92" s="24">
        <f t="shared" si="13"/>
        <v>0</v>
      </c>
    </row>
    <row r="93" spans="1:58">
      <c r="A93"/>
      <c r="BC93" s="24">
        <f t="shared" si="10"/>
        <v>0</v>
      </c>
      <c r="BD93" s="24">
        <f t="shared" si="11"/>
        <v>0</v>
      </c>
      <c r="BE93" s="24">
        <f t="shared" si="12"/>
        <v>0</v>
      </c>
      <c r="BF93" s="24">
        <f t="shared" si="13"/>
        <v>0</v>
      </c>
    </row>
    <row r="94" spans="1:58">
      <c r="A94"/>
      <c r="BC94" s="24">
        <f t="shared" si="10"/>
        <v>0</v>
      </c>
      <c r="BD94" s="24">
        <f t="shared" si="11"/>
        <v>0</v>
      </c>
      <c r="BE94" s="24">
        <f t="shared" si="12"/>
        <v>0</v>
      </c>
      <c r="BF94" s="24">
        <f t="shared" si="13"/>
        <v>0</v>
      </c>
    </row>
    <row r="95" spans="1:58">
      <c r="A95"/>
      <c r="BC95" s="24">
        <f t="shared" si="10"/>
        <v>0</v>
      </c>
      <c r="BD95" s="24">
        <f t="shared" si="11"/>
        <v>0</v>
      </c>
      <c r="BE95" s="24">
        <f t="shared" si="12"/>
        <v>0</v>
      </c>
      <c r="BF95" s="24">
        <f t="shared" si="13"/>
        <v>0</v>
      </c>
    </row>
    <row r="96" spans="1:58">
      <c r="A96"/>
      <c r="BC96" s="24">
        <f t="shared" si="10"/>
        <v>0</v>
      </c>
      <c r="BD96" s="24">
        <f t="shared" si="11"/>
        <v>0</v>
      </c>
      <c r="BE96" s="24">
        <f t="shared" si="12"/>
        <v>0</v>
      </c>
      <c r="BF96" s="24">
        <f t="shared" si="13"/>
        <v>0</v>
      </c>
    </row>
    <row r="97" spans="1:58">
      <c r="A97"/>
      <c r="BC97" s="24">
        <f t="shared" si="10"/>
        <v>0</v>
      </c>
      <c r="BD97" s="24">
        <f t="shared" si="11"/>
        <v>0</v>
      </c>
      <c r="BE97" s="24">
        <f t="shared" si="12"/>
        <v>0</v>
      </c>
      <c r="BF97" s="24">
        <f t="shared" si="13"/>
        <v>0</v>
      </c>
    </row>
    <row r="98" spans="1:58">
      <c r="A98"/>
      <c r="BC98" s="24">
        <f t="shared" si="10"/>
        <v>0</v>
      </c>
      <c r="BD98" s="24">
        <f t="shared" si="11"/>
        <v>0</v>
      </c>
      <c r="BE98" s="24">
        <f t="shared" si="12"/>
        <v>0</v>
      </c>
      <c r="BF98" s="24">
        <f t="shared" si="13"/>
        <v>0</v>
      </c>
    </row>
    <row r="99" spans="1:58">
      <c r="A99"/>
      <c r="BC99" s="24">
        <f t="shared" si="10"/>
        <v>0</v>
      </c>
      <c r="BD99" s="24">
        <f t="shared" si="11"/>
        <v>0</v>
      </c>
      <c r="BE99" s="24">
        <f t="shared" si="12"/>
        <v>0</v>
      </c>
      <c r="BF99" s="24">
        <f t="shared" si="13"/>
        <v>0</v>
      </c>
    </row>
    <row r="100" spans="1:58">
      <c r="A100"/>
      <c r="BC100" s="24">
        <f t="shared" si="10"/>
        <v>0</v>
      </c>
      <c r="BD100" s="24">
        <f t="shared" si="11"/>
        <v>0</v>
      </c>
      <c r="BE100" s="24">
        <f t="shared" si="12"/>
        <v>0</v>
      </c>
      <c r="BF100" s="24">
        <f t="shared" si="13"/>
        <v>0</v>
      </c>
    </row>
    <row r="101" spans="1:58">
      <c r="A101"/>
      <c r="BC101" s="24">
        <f t="shared" si="10"/>
        <v>0</v>
      </c>
      <c r="BD101" s="24">
        <f t="shared" si="11"/>
        <v>0</v>
      </c>
      <c r="BE101" s="24">
        <f t="shared" si="12"/>
        <v>0</v>
      </c>
      <c r="BF101" s="24">
        <f t="shared" si="13"/>
        <v>0</v>
      </c>
    </row>
    <row r="102" spans="1:58">
      <c r="A102"/>
      <c r="BC102" s="24">
        <f t="shared" si="10"/>
        <v>0</v>
      </c>
      <c r="BD102" s="24">
        <f t="shared" si="11"/>
        <v>0</v>
      </c>
      <c r="BE102" s="24">
        <f t="shared" si="12"/>
        <v>0</v>
      </c>
      <c r="BF102" s="24">
        <f t="shared" si="13"/>
        <v>0</v>
      </c>
    </row>
    <row r="103" spans="1:58">
      <c r="A103"/>
      <c r="BC103" s="24">
        <f t="shared" si="10"/>
        <v>0</v>
      </c>
      <c r="BD103" s="24">
        <f t="shared" si="11"/>
        <v>0</v>
      </c>
      <c r="BE103" s="24">
        <f t="shared" si="12"/>
        <v>0</v>
      </c>
      <c r="BF103" s="24">
        <f t="shared" si="13"/>
        <v>0</v>
      </c>
    </row>
    <row r="104" spans="1:58">
      <c r="A104"/>
      <c r="BC104" s="24">
        <f t="shared" ref="BC104:BC110" si="14">IF((AND(A104&gt;0,A104&lt;40)),1,0)</f>
        <v>0</v>
      </c>
      <c r="BD104" s="24">
        <f t="shared" ref="BD104:BD110" si="15">IF((AND(A104&gt;39.99999,A104&lt;60)),1,0)</f>
        <v>0</v>
      </c>
      <c r="BE104" s="24">
        <f t="shared" ref="BE104:BE110" si="16">IF((AND(A104&gt;59.99999,A104&lt;80)),1,0)</f>
        <v>0</v>
      </c>
      <c r="BF104" s="24">
        <f t="shared" ref="BF104:BF110" si="17">IF((AND(A104&gt;79.99999)),1,0)</f>
        <v>0</v>
      </c>
    </row>
    <row r="105" spans="1:58">
      <c r="A105"/>
      <c r="BC105" s="24">
        <f t="shared" si="14"/>
        <v>0</v>
      </c>
      <c r="BD105" s="24">
        <f t="shared" si="15"/>
        <v>0</v>
      </c>
      <c r="BE105" s="24">
        <f t="shared" si="16"/>
        <v>0</v>
      </c>
      <c r="BF105" s="24">
        <f t="shared" si="17"/>
        <v>0</v>
      </c>
    </row>
    <row r="106" spans="1:58">
      <c r="A106"/>
      <c r="BC106" s="24">
        <f t="shared" si="14"/>
        <v>0</v>
      </c>
      <c r="BD106" s="24">
        <f t="shared" si="15"/>
        <v>0</v>
      </c>
      <c r="BE106" s="24">
        <f t="shared" si="16"/>
        <v>0</v>
      </c>
      <c r="BF106" s="24">
        <f t="shared" si="17"/>
        <v>0</v>
      </c>
    </row>
    <row r="107" spans="1:58">
      <c r="A107"/>
      <c r="BC107" s="24">
        <f t="shared" si="14"/>
        <v>0</v>
      </c>
      <c r="BD107" s="24">
        <f t="shared" si="15"/>
        <v>0</v>
      </c>
      <c r="BE107" s="24">
        <f t="shared" si="16"/>
        <v>0</v>
      </c>
      <c r="BF107" s="24">
        <f t="shared" si="17"/>
        <v>0</v>
      </c>
    </row>
    <row r="108" spans="1:58">
      <c r="A108"/>
      <c r="BC108" s="24">
        <f t="shared" si="14"/>
        <v>0</v>
      </c>
      <c r="BD108" s="24">
        <f t="shared" si="15"/>
        <v>0</v>
      </c>
      <c r="BE108" s="24">
        <f t="shared" si="16"/>
        <v>0</v>
      </c>
      <c r="BF108" s="24">
        <f t="shared" si="17"/>
        <v>0</v>
      </c>
    </row>
    <row r="109" spans="1:58">
      <c r="A109"/>
      <c r="BC109" s="24">
        <f t="shared" si="14"/>
        <v>0</v>
      </c>
      <c r="BD109" s="24">
        <f t="shared" si="15"/>
        <v>0</v>
      </c>
      <c r="BE109" s="24">
        <f t="shared" si="16"/>
        <v>0</v>
      </c>
      <c r="BF109" s="24">
        <f t="shared" si="17"/>
        <v>0</v>
      </c>
    </row>
    <row r="110" spans="1:58">
      <c r="A110"/>
      <c r="BC110" s="24">
        <f t="shared" si="14"/>
        <v>0</v>
      </c>
      <c r="BD110" s="24">
        <f t="shared" si="15"/>
        <v>0</v>
      </c>
      <c r="BE110" s="24">
        <f t="shared" si="16"/>
        <v>0</v>
      </c>
      <c r="BF110" s="24">
        <f t="shared" si="17"/>
        <v>0</v>
      </c>
    </row>
    <row r="111" spans="1:58">
      <c r="A111"/>
    </row>
    <row r="112" spans="1:58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 s="28">
        <f t="shared" ref="A194:A200" si="18">(SUM(C194:AZ194)/10)*4</f>
        <v>0</v>
      </c>
    </row>
    <row r="195" spans="1:1">
      <c r="A195" s="28">
        <f t="shared" si="18"/>
        <v>0</v>
      </c>
    </row>
    <row r="196" spans="1:1">
      <c r="A196" s="28">
        <f t="shared" si="18"/>
        <v>0</v>
      </c>
    </row>
    <row r="197" spans="1:1">
      <c r="A197" s="28">
        <f t="shared" si="18"/>
        <v>0</v>
      </c>
    </row>
    <row r="198" spans="1:1">
      <c r="A198" s="28">
        <f t="shared" si="18"/>
        <v>0</v>
      </c>
    </row>
    <row r="199" spans="1:1">
      <c r="A199" s="28">
        <f t="shared" si="18"/>
        <v>0</v>
      </c>
    </row>
    <row r="200" spans="1:1">
      <c r="A200" s="28">
        <f t="shared" si="18"/>
        <v>0</v>
      </c>
    </row>
  </sheetData>
  <mergeCells count="9">
    <mergeCell ref="H4:I4"/>
    <mergeCell ref="L4:M4"/>
    <mergeCell ref="D4:E4"/>
    <mergeCell ref="P4:Q4"/>
    <mergeCell ref="AI4:AK4"/>
    <mergeCell ref="X4:Y4"/>
    <mergeCell ref="AB4:AC4"/>
    <mergeCell ref="S4:U4"/>
    <mergeCell ref="AE4:AG4"/>
  </mergeCells>
  <phoneticPr fontId="0" type="noConversion"/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&amp;F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F6"/>
  <sheetViews>
    <sheetView showGridLines="0" topLeftCell="A9" workbookViewId="0">
      <selection activeCell="J33" sqref="J33"/>
    </sheetView>
  </sheetViews>
  <sheetFormatPr defaultColWidth="11.5703125" defaultRowHeight="12.75"/>
  <cols>
    <col min="1" max="1" width="8.140625" customWidth="1"/>
    <col min="2" max="5" width="11.5703125" customWidth="1"/>
    <col min="6" max="6" width="9.140625" customWidth="1"/>
    <col min="7" max="7" width="10.85546875" customWidth="1"/>
  </cols>
  <sheetData>
    <row r="1" spans="2:6" ht="13.15" customHeight="1"/>
    <row r="5" spans="2:6" ht="16.899999999999999" customHeight="1" thickBot="1">
      <c r="B5" s="69">
        <f>Data_Summary!B4</f>
        <v>0</v>
      </c>
      <c r="C5" s="70"/>
      <c r="D5" s="70"/>
      <c r="E5" s="70"/>
      <c r="F5" s="71" t="s">
        <v>89</v>
      </c>
    </row>
    <row r="6" spans="2:6" ht="16.899999999999999" customHeight="1" thickTop="1">
      <c r="B6" s="72">
        <f>Data_Summary!B5</f>
        <v>0</v>
      </c>
      <c r="C6" s="73"/>
      <c r="D6" s="73"/>
      <c r="E6" s="73"/>
      <c r="F6" s="56" t="str">
        <f>CONCATENATE(Data_Summary!B2," Respondents - ",Data_Summary!B3,  "")</f>
        <v xml:space="preserve"> Respondents - </v>
      </c>
    </row>
  </sheetData>
  <phoneticPr fontId="0" type="noConversion"/>
  <printOptions horizontalCentered="1"/>
  <pageMargins left="0.75" right="0.5" top="0.75" bottom="0.75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42"/>
  <sheetViews>
    <sheetView showGridLines="0" topLeftCell="A19" workbookViewId="0">
      <selection activeCell="E40" sqref="E40"/>
    </sheetView>
  </sheetViews>
  <sheetFormatPr defaultColWidth="11.5703125" defaultRowHeight="12.75"/>
  <cols>
    <col min="1" max="1" width="3.85546875" customWidth="1"/>
    <col min="2" max="2" width="36.28515625" customWidth="1"/>
    <col min="3" max="3" width="5.85546875" customWidth="1"/>
    <col min="4" max="4" width="3.7109375" customWidth="1"/>
    <col min="5" max="5" width="6.5703125" style="16" customWidth="1"/>
    <col min="6" max="6" width="9.5703125" style="17" customWidth="1"/>
    <col min="7" max="7" width="14.42578125" customWidth="1"/>
    <col min="8" max="8" width="4.85546875" customWidth="1"/>
  </cols>
  <sheetData>
    <row r="2" spans="1:7">
      <c r="A2" s="50"/>
    </row>
    <row r="5" spans="1:7" ht="16.5" thickBot="1">
      <c r="B5" s="69">
        <f>Data_Summary!B4</f>
        <v>0</v>
      </c>
      <c r="C5" s="70"/>
      <c r="D5" s="70"/>
      <c r="E5" s="74"/>
      <c r="F5" s="70"/>
      <c r="G5" s="71" t="s">
        <v>89</v>
      </c>
    </row>
    <row r="6" spans="1:7" ht="16.5" thickTop="1">
      <c r="B6" s="72">
        <f>Data_Summary!B5</f>
        <v>0</v>
      </c>
      <c r="C6" s="73"/>
      <c r="D6" s="73"/>
      <c r="E6" s="75"/>
      <c r="F6" s="73"/>
      <c r="G6" s="56" t="str">
        <f>CONCATENATE(Data_Summary!B2," Respondents - ",Data_Summary!B3, "")</f>
        <v xml:space="preserve"> Respondents - </v>
      </c>
    </row>
    <row r="25" spans="1:9">
      <c r="I25" s="2"/>
    </row>
    <row r="29" spans="1:9" ht="21" customHeight="1"/>
    <row r="30" spans="1:9" ht="15" customHeight="1"/>
    <row r="31" spans="1:9" ht="21" customHeight="1">
      <c r="A31" s="15">
        <v>1</v>
      </c>
      <c r="C31" s="164" t="s">
        <v>122</v>
      </c>
      <c r="E31" s="81" t="e">
        <f>Data_Summary!$C$8</f>
        <v>#DIV/0!</v>
      </c>
    </row>
    <row r="32" spans="1:9" ht="21" customHeight="1">
      <c r="A32" s="15">
        <v>2</v>
      </c>
      <c r="C32" s="65" t="s">
        <v>102</v>
      </c>
      <c r="D32" s="64"/>
      <c r="E32" s="81" t="e">
        <f>Data_Summary!$C$9</f>
        <v>#DIV/0!</v>
      </c>
    </row>
    <row r="33" spans="1:6" ht="21" customHeight="1">
      <c r="A33" s="15">
        <v>3</v>
      </c>
      <c r="C33" s="165" t="s">
        <v>123</v>
      </c>
      <c r="D33" s="64"/>
      <c r="E33" s="81" t="e">
        <f>Data_Summary!$C$10</f>
        <v>#DIV/0!</v>
      </c>
    </row>
    <row r="34" spans="1:6" ht="21" customHeight="1">
      <c r="A34" s="15">
        <v>4</v>
      </c>
      <c r="C34" s="52" t="s">
        <v>113</v>
      </c>
      <c r="E34" s="81" t="e">
        <f>Data_Summary!$C$11</f>
        <v>#DIV/0!</v>
      </c>
    </row>
    <row r="35" spans="1:6" ht="21" customHeight="1">
      <c r="A35" s="15">
        <v>5</v>
      </c>
      <c r="B35" s="68"/>
      <c r="C35" s="166" t="s">
        <v>103</v>
      </c>
      <c r="D35" s="68"/>
      <c r="E35" s="81" t="e">
        <f>Data_Summary!$C$12</f>
        <v>#DIV/0!</v>
      </c>
    </row>
    <row r="36" spans="1:6" ht="21" customHeight="1">
      <c r="A36" s="15">
        <v>6</v>
      </c>
      <c r="C36" s="51" t="s">
        <v>124</v>
      </c>
      <c r="E36" s="81" t="e">
        <f>Data_Summary!$C$13</f>
        <v>#DIV/0!</v>
      </c>
    </row>
    <row r="37" spans="1:6" ht="21" customHeight="1">
      <c r="A37" s="15">
        <v>7</v>
      </c>
      <c r="C37" s="53" t="s">
        <v>125</v>
      </c>
      <c r="E37" s="81" t="e">
        <f>Data_Summary!$C$14</f>
        <v>#DIV/0!</v>
      </c>
    </row>
    <row r="38" spans="1:6" ht="21" customHeight="1">
      <c r="A38" s="15">
        <v>8</v>
      </c>
      <c r="C38" s="167" t="s">
        <v>105</v>
      </c>
      <c r="E38" s="81" t="e">
        <f>Data_Summary!$C$15</f>
        <v>#DIV/0!</v>
      </c>
    </row>
    <row r="39" spans="1:6" ht="21" customHeight="1">
      <c r="A39" s="15">
        <v>9</v>
      </c>
      <c r="C39" s="168" t="s">
        <v>106</v>
      </c>
      <c r="E39" s="81" t="e">
        <f>Data_Summary!$C$16</f>
        <v>#DIV/0!</v>
      </c>
    </row>
    <row r="40" spans="1:6" ht="21" customHeight="1">
      <c r="A40" s="15">
        <v>10</v>
      </c>
      <c r="B40" s="66"/>
      <c r="C40" s="67"/>
      <c r="D40" s="66"/>
      <c r="E40" s="82"/>
    </row>
    <row r="41" spans="1:6" ht="21" customHeight="1">
      <c r="A41" s="15" t="s">
        <v>22</v>
      </c>
      <c r="C41" s="14"/>
      <c r="E41" s="81"/>
    </row>
    <row r="42" spans="1:6" ht="18.75">
      <c r="C42" s="41"/>
      <c r="D42" s="41"/>
      <c r="E42" s="42"/>
      <c r="F42" s="43"/>
    </row>
  </sheetData>
  <phoneticPr fontId="0" type="noConversion"/>
  <printOptions horizontalCentered="1"/>
  <pageMargins left="0.75" right="0.5" top="0.75" bottom="0.5" header="0.5" footer="0.5"/>
  <pageSetup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W59"/>
  <sheetViews>
    <sheetView showGridLines="0" tabSelected="1" workbookViewId="0">
      <selection activeCell="F47" sqref="F47"/>
    </sheetView>
  </sheetViews>
  <sheetFormatPr defaultColWidth="11.5703125" defaultRowHeight="12.75"/>
  <cols>
    <col min="1" max="1" width="25" style="49" customWidth="1"/>
    <col min="2" max="2" width="1.42578125" customWidth="1"/>
    <col min="3" max="3" width="2" style="46" customWidth="1"/>
    <col min="4" max="4" width="5.85546875" style="3" customWidth="1"/>
    <col min="5" max="5" width="8.140625" customWidth="1"/>
    <col min="6" max="6" width="10.28515625" customWidth="1"/>
    <col min="7" max="7" width="0.5703125" customWidth="1"/>
    <col min="8" max="8" width="3.85546875" style="48" customWidth="1"/>
    <col min="9" max="9" width="2.85546875" style="46" customWidth="1"/>
    <col min="10" max="10" width="12.28515625" style="16" customWidth="1"/>
    <col min="11" max="11" width="11.7109375" customWidth="1"/>
    <col min="12" max="12" width="1.5703125" customWidth="1"/>
    <col min="13" max="13" width="11.5703125" customWidth="1"/>
    <col min="14" max="67" width="3.7109375" customWidth="1"/>
  </cols>
  <sheetData>
    <row r="1" spans="1:23" ht="13.15" customHeight="1"/>
    <row r="2" spans="1:23" ht="13.15" customHeight="1">
      <c r="A2"/>
    </row>
    <row r="3" spans="1:23" ht="12.6" customHeight="1"/>
    <row r="4" spans="1:23" ht="13.15" customHeight="1"/>
    <row r="5" spans="1:23" ht="16.5" thickBot="1">
      <c r="A5" s="141">
        <f>Data_Summary!B4</f>
        <v>0</v>
      </c>
      <c r="B5" s="114"/>
      <c r="C5" s="142"/>
      <c r="D5" s="143"/>
      <c r="E5" s="141"/>
      <c r="F5" s="144"/>
      <c r="G5" s="144"/>
      <c r="H5" s="145"/>
      <c r="I5" s="144"/>
      <c r="J5" s="143"/>
      <c r="K5" s="146" t="s">
        <v>89</v>
      </c>
    </row>
    <row r="6" spans="1:23" ht="15" customHeight="1">
      <c r="A6" s="72">
        <f>Data_Summary!B5</f>
        <v>0</v>
      </c>
      <c r="C6" s="76"/>
      <c r="D6" s="77"/>
      <c r="E6" s="77"/>
      <c r="F6" s="73"/>
      <c r="G6" s="73"/>
      <c r="H6" s="78"/>
      <c r="I6" s="73"/>
      <c r="J6" s="77"/>
      <c r="K6" s="56" t="str">
        <f>CONCATENATE(Data_Summary!B2," Respondents - ",Data_Summary!B3, "")</f>
        <v xml:space="preserve"> Respondents - </v>
      </c>
    </row>
    <row r="7" spans="1:23" ht="18">
      <c r="F7" s="20"/>
      <c r="G7" s="20"/>
      <c r="H7" s="47"/>
      <c r="I7" s="45"/>
      <c r="J7" s="13"/>
      <c r="K7" s="14"/>
    </row>
    <row r="8" spans="1:23" ht="24.6" customHeight="1">
      <c r="A8" s="117"/>
      <c r="B8" s="95"/>
      <c r="C8" s="118"/>
      <c r="D8" s="119"/>
      <c r="E8" s="95"/>
      <c r="F8" s="95"/>
      <c r="G8" s="95"/>
      <c r="H8" s="120"/>
      <c r="I8" s="118"/>
      <c r="J8" s="121"/>
      <c r="K8" s="95"/>
    </row>
    <row r="9" spans="1:23" ht="11.45" customHeight="1">
      <c r="C9" s="150" t="s">
        <v>23</v>
      </c>
      <c r="D9"/>
      <c r="H9" s="122" t="e">
        <f>Raw_Data!C7</f>
        <v>#DIV/0!</v>
      </c>
      <c r="I9" s="150" t="s">
        <v>23</v>
      </c>
      <c r="J9" s="40" t="s">
        <v>59</v>
      </c>
    </row>
    <row r="10" spans="1:23" ht="11.45" customHeight="1">
      <c r="C10" s="150" t="s">
        <v>24</v>
      </c>
      <c r="D10"/>
      <c r="H10" s="83" t="e">
        <f>Raw_Data!D7</f>
        <v>#DIV/0!</v>
      </c>
      <c r="I10" s="150" t="s">
        <v>24</v>
      </c>
      <c r="J10" s="40" t="s">
        <v>110</v>
      </c>
    </row>
    <row r="11" spans="1:23" ht="11.45" customHeight="1">
      <c r="A11" s="56"/>
      <c r="C11" s="150" t="s">
        <v>25</v>
      </c>
      <c r="D11"/>
      <c r="H11" s="83" t="e">
        <f>Raw_Data!E7</f>
        <v>#DIV/0!</v>
      </c>
      <c r="I11" s="150" t="s">
        <v>25</v>
      </c>
      <c r="J11" s="40" t="s">
        <v>60</v>
      </c>
      <c r="W11" s="159"/>
    </row>
    <row r="12" spans="1:23" s="92" customFormat="1" ht="11.45" customHeight="1">
      <c r="A12" s="94"/>
      <c r="B12" s="95"/>
      <c r="C12" s="151" t="s">
        <v>26</v>
      </c>
      <c r="D12" s="95"/>
      <c r="E12" s="95"/>
      <c r="F12" s="95"/>
      <c r="G12" s="95"/>
      <c r="H12" s="97" t="e">
        <f>Raw_Data!F7</f>
        <v>#DIV/0!</v>
      </c>
      <c r="I12" s="151" t="s">
        <v>26</v>
      </c>
      <c r="J12" s="98" t="s">
        <v>61</v>
      </c>
      <c r="K12" s="95"/>
    </row>
    <row r="13" spans="1:23" ht="11.45" customHeight="1">
      <c r="A13" s="56"/>
      <c r="C13" s="63" t="s">
        <v>27</v>
      </c>
      <c r="D13"/>
      <c r="H13" s="83" t="e">
        <f>Raw_Data!G7</f>
        <v>#DIV/0!</v>
      </c>
      <c r="I13" s="63" t="s">
        <v>27</v>
      </c>
      <c r="J13" s="44" t="s">
        <v>62</v>
      </c>
    </row>
    <row r="14" spans="1:23" ht="10.15" customHeight="1">
      <c r="A14" s="91"/>
      <c r="B14" s="92"/>
      <c r="C14" s="100" t="s">
        <v>28</v>
      </c>
      <c r="D14" s="92"/>
      <c r="E14" s="92"/>
      <c r="F14" s="92"/>
      <c r="G14" s="92"/>
      <c r="H14" s="83" t="e">
        <f>Raw_Data!H7</f>
        <v>#DIV/0!</v>
      </c>
      <c r="I14" s="100" t="s">
        <v>28</v>
      </c>
      <c r="J14" s="44" t="s">
        <v>63</v>
      </c>
      <c r="K14" s="92"/>
    </row>
    <row r="15" spans="1:23" ht="11.45" customHeight="1">
      <c r="A15" s="57"/>
      <c r="C15" s="63" t="s">
        <v>29</v>
      </c>
      <c r="D15"/>
      <c r="H15" s="83" t="e">
        <f>Raw_Data!I7</f>
        <v>#DIV/0!</v>
      </c>
      <c r="I15" s="63" t="s">
        <v>29</v>
      </c>
      <c r="J15" s="40" t="s">
        <v>64</v>
      </c>
    </row>
    <row r="16" spans="1:23" ht="11.45" customHeight="1">
      <c r="A16" s="101"/>
      <c r="B16" s="95"/>
      <c r="C16" s="96" t="s">
        <v>30</v>
      </c>
      <c r="D16" s="95"/>
      <c r="E16" s="95"/>
      <c r="F16" s="95"/>
      <c r="G16" s="95"/>
      <c r="H16" s="97" t="e">
        <f>Raw_Data!J7</f>
        <v>#DIV/0!</v>
      </c>
      <c r="I16" s="96" t="s">
        <v>30</v>
      </c>
      <c r="J16" s="98" t="s">
        <v>65</v>
      </c>
      <c r="K16" s="95"/>
    </row>
    <row r="17" spans="1:16" ht="11.45" customHeight="1">
      <c r="A17" s="99"/>
      <c r="B17" s="92"/>
      <c r="C17" s="152" t="s">
        <v>31</v>
      </c>
      <c r="D17" s="92"/>
      <c r="E17" s="92"/>
      <c r="F17" s="92"/>
      <c r="G17" s="92"/>
      <c r="H17" s="83" t="e">
        <f>Raw_Data!K7</f>
        <v>#DIV/0!</v>
      </c>
      <c r="I17" s="152" t="s">
        <v>31</v>
      </c>
      <c r="J17" s="44" t="s">
        <v>66</v>
      </c>
      <c r="K17" s="92"/>
    </row>
    <row r="18" spans="1:16" ht="11.45" customHeight="1">
      <c r="A18" s="57"/>
      <c r="C18" s="153" t="s">
        <v>32</v>
      </c>
      <c r="D18"/>
      <c r="H18" s="83" t="e">
        <f>Raw_Data!L7</f>
        <v>#DIV/0!</v>
      </c>
      <c r="I18" s="153" t="s">
        <v>32</v>
      </c>
      <c r="J18" s="40" t="s">
        <v>67</v>
      </c>
    </row>
    <row r="19" spans="1:16" ht="11.45" customHeight="1">
      <c r="A19" s="57"/>
      <c r="C19" s="153" t="s">
        <v>33</v>
      </c>
      <c r="D19"/>
      <c r="H19" s="83" t="e">
        <f>Raw_Data!M7</f>
        <v>#DIV/0!</v>
      </c>
      <c r="I19" s="153" t="s">
        <v>33</v>
      </c>
      <c r="J19" s="40" t="s">
        <v>68</v>
      </c>
    </row>
    <row r="20" spans="1:16" ht="11.25" customHeight="1">
      <c r="A20" s="101"/>
      <c r="B20" s="95"/>
      <c r="C20" s="154" t="s">
        <v>34</v>
      </c>
      <c r="D20" s="95"/>
      <c r="E20" s="95"/>
      <c r="F20" s="95"/>
      <c r="G20" s="95"/>
      <c r="H20" s="97" t="e">
        <f>Raw_Data!N7</f>
        <v>#DIV/0!</v>
      </c>
      <c r="I20" s="154" t="s">
        <v>34</v>
      </c>
      <c r="J20" s="98" t="s">
        <v>69</v>
      </c>
      <c r="K20" s="95"/>
    </row>
    <row r="21" spans="1:16" ht="11.45" customHeight="1">
      <c r="A21" s="56"/>
      <c r="C21" s="55" t="s">
        <v>35</v>
      </c>
      <c r="D21"/>
      <c r="H21" s="83" t="e">
        <f>Raw_Data!O7</f>
        <v>#DIV/0!</v>
      </c>
      <c r="I21" s="55" t="s">
        <v>35</v>
      </c>
      <c r="J21" s="40" t="s">
        <v>107</v>
      </c>
    </row>
    <row r="22" spans="1:16" ht="11.45" customHeight="1">
      <c r="A22" s="91"/>
      <c r="B22" s="92"/>
      <c r="C22" s="107" t="s">
        <v>36</v>
      </c>
      <c r="D22" s="92"/>
      <c r="E22" s="92"/>
      <c r="F22" s="92"/>
      <c r="G22" s="92"/>
      <c r="H22" s="83" t="e">
        <f>Raw_Data!P7</f>
        <v>#DIV/0!</v>
      </c>
      <c r="I22" s="107" t="s">
        <v>36</v>
      </c>
      <c r="J22" s="44" t="s">
        <v>108</v>
      </c>
      <c r="K22" s="92"/>
    </row>
    <row r="23" spans="1:16" ht="11.45" customHeight="1">
      <c r="A23" s="56"/>
      <c r="C23" s="55" t="s">
        <v>37</v>
      </c>
      <c r="D23"/>
      <c r="H23" s="83" t="e">
        <f>Raw_Data!Q7</f>
        <v>#DIV/0!</v>
      </c>
      <c r="I23" s="55" t="s">
        <v>37</v>
      </c>
      <c r="J23" s="40" t="s">
        <v>109</v>
      </c>
    </row>
    <row r="24" spans="1:16" ht="11.45" customHeight="1">
      <c r="A24" s="94"/>
      <c r="B24" s="95"/>
      <c r="C24" s="103" t="s">
        <v>38</v>
      </c>
      <c r="D24" s="95"/>
      <c r="E24" s="95"/>
      <c r="F24" s="95"/>
      <c r="G24" s="95"/>
      <c r="H24" s="97" t="e">
        <f>Raw_Data!R7</f>
        <v>#DIV/0!</v>
      </c>
      <c r="I24" s="103" t="s">
        <v>38</v>
      </c>
      <c r="J24" s="98" t="s">
        <v>70</v>
      </c>
      <c r="K24" s="95"/>
    </row>
    <row r="25" spans="1:16" ht="11.45" customHeight="1">
      <c r="A25" s="58"/>
      <c r="C25" s="155" t="s">
        <v>39</v>
      </c>
      <c r="D25"/>
      <c r="H25" s="83" t="e">
        <f>Raw_Data!S7</f>
        <v>#DIV/0!</v>
      </c>
      <c r="I25" s="155" t="s">
        <v>39</v>
      </c>
      <c r="J25" s="40" t="s">
        <v>71</v>
      </c>
    </row>
    <row r="26" spans="1:16" ht="11.45" customHeight="1">
      <c r="A26" s="91"/>
      <c r="B26" s="92"/>
      <c r="C26" s="156" t="s">
        <v>40</v>
      </c>
      <c r="D26" s="92"/>
      <c r="E26" s="92"/>
      <c r="F26" s="92"/>
      <c r="G26" s="92"/>
      <c r="H26" s="83" t="e">
        <f>Raw_Data!T7</f>
        <v>#DIV/0!</v>
      </c>
      <c r="I26" s="156" t="s">
        <v>40</v>
      </c>
      <c r="J26" s="44" t="s">
        <v>72</v>
      </c>
      <c r="K26" s="92"/>
    </row>
    <row r="27" spans="1:16" ht="11.45" customHeight="1">
      <c r="A27" s="91"/>
      <c r="B27" s="92"/>
      <c r="C27" s="156" t="s">
        <v>41</v>
      </c>
      <c r="D27" s="92"/>
      <c r="E27" s="92"/>
      <c r="F27" s="92"/>
      <c r="G27" s="92"/>
      <c r="H27" s="83" t="e">
        <f>Raw_Data!U7</f>
        <v>#DIV/0!</v>
      </c>
      <c r="I27" s="156" t="s">
        <v>41</v>
      </c>
      <c r="J27" s="44" t="s">
        <v>73</v>
      </c>
      <c r="K27" s="92"/>
    </row>
    <row r="28" spans="1:16" ht="11.45" customHeight="1">
      <c r="A28" s="94"/>
      <c r="B28" s="95"/>
      <c r="C28" s="157" t="s">
        <v>42</v>
      </c>
      <c r="D28" s="95"/>
      <c r="E28" s="95"/>
      <c r="F28" s="95"/>
      <c r="G28" s="95"/>
      <c r="H28" s="97" t="e">
        <f>Raw_Data!V7</f>
        <v>#DIV/0!</v>
      </c>
      <c r="I28" s="157" t="s">
        <v>42</v>
      </c>
      <c r="J28" s="98" t="s">
        <v>74</v>
      </c>
      <c r="K28" s="95"/>
    </row>
    <row r="29" spans="1:16" ht="11.45" customHeight="1">
      <c r="A29" s="59"/>
      <c r="C29" s="123" t="s">
        <v>43</v>
      </c>
      <c r="D29"/>
      <c r="H29" s="83" t="e">
        <f>Raw_Data!W7</f>
        <v>#DIV/0!</v>
      </c>
      <c r="I29" s="123" t="s">
        <v>43</v>
      </c>
      <c r="J29" s="40" t="s">
        <v>75</v>
      </c>
    </row>
    <row r="30" spans="1:16" ht="11.45" customHeight="1">
      <c r="A30" s="60"/>
      <c r="C30" s="123" t="s">
        <v>44</v>
      </c>
      <c r="D30"/>
      <c r="H30" s="83" t="e">
        <f>Raw_Data!X7</f>
        <v>#DIV/0!</v>
      </c>
      <c r="I30" s="123" t="s">
        <v>44</v>
      </c>
      <c r="J30" s="40" t="s">
        <v>76</v>
      </c>
      <c r="P30" s="92"/>
    </row>
    <row r="31" spans="1:16" ht="11.45" customHeight="1">
      <c r="A31" s="56"/>
      <c r="C31" s="123" t="s">
        <v>45</v>
      </c>
      <c r="D31"/>
      <c r="H31" s="83" t="e">
        <f>Raw_Data!Y7</f>
        <v>#DIV/0!</v>
      </c>
      <c r="I31" s="123" t="s">
        <v>45</v>
      </c>
      <c r="J31" s="40" t="s">
        <v>77</v>
      </c>
    </row>
    <row r="32" spans="1:16" ht="11.45" customHeight="1">
      <c r="A32" s="94"/>
      <c r="B32" s="95"/>
      <c r="C32" s="124" t="s">
        <v>46</v>
      </c>
      <c r="D32" s="95"/>
      <c r="E32" s="95"/>
      <c r="F32" s="95"/>
      <c r="G32" s="95"/>
      <c r="H32" s="97" t="e">
        <f>Raw_Data!Z7</f>
        <v>#DIV/0!</v>
      </c>
      <c r="I32" s="124" t="s">
        <v>46</v>
      </c>
      <c r="J32" s="98" t="s">
        <v>104</v>
      </c>
      <c r="K32" s="95"/>
    </row>
    <row r="33" spans="1:11" ht="11.45" customHeight="1">
      <c r="A33" s="56"/>
      <c r="C33" s="125" t="s">
        <v>47</v>
      </c>
      <c r="D33"/>
      <c r="H33" s="83" t="e">
        <f>Raw_Data!AA7</f>
        <v>#DIV/0!</v>
      </c>
      <c r="I33" s="125" t="s">
        <v>47</v>
      </c>
      <c r="J33" s="40" t="s">
        <v>111</v>
      </c>
    </row>
    <row r="34" spans="1:11" ht="11.45" customHeight="1">
      <c r="A34" s="61"/>
      <c r="C34" s="125" t="s">
        <v>48</v>
      </c>
      <c r="D34"/>
      <c r="H34" s="83" t="e">
        <f>Raw_Data!AB7</f>
        <v>#DIV/0!</v>
      </c>
      <c r="I34" s="125" t="s">
        <v>48</v>
      </c>
      <c r="J34" s="40" t="s">
        <v>78</v>
      </c>
    </row>
    <row r="35" spans="1:11" ht="11.45" customHeight="1">
      <c r="A35" s="62"/>
      <c r="C35" s="125" t="s">
        <v>49</v>
      </c>
      <c r="D35"/>
      <c r="H35" s="83" t="e">
        <f>Raw_Data!AC7</f>
        <v>#DIV/0!</v>
      </c>
      <c r="I35" s="125" t="s">
        <v>49</v>
      </c>
      <c r="J35" s="40" t="s">
        <v>79</v>
      </c>
    </row>
    <row r="36" spans="1:11" ht="11.45" customHeight="1">
      <c r="A36" s="94"/>
      <c r="B36" s="95"/>
      <c r="C36" s="126" t="s">
        <v>50</v>
      </c>
      <c r="D36" s="95"/>
      <c r="E36" s="95"/>
      <c r="F36" s="95"/>
      <c r="G36" s="95"/>
      <c r="H36" s="97" t="e">
        <f>Raw_Data!AD7</f>
        <v>#DIV/0!</v>
      </c>
      <c r="I36" s="126" t="s">
        <v>50</v>
      </c>
      <c r="J36" s="98" t="s">
        <v>80</v>
      </c>
      <c r="K36" s="95"/>
    </row>
    <row r="37" spans="1:11" ht="11.45" customHeight="1">
      <c r="A37" s="91"/>
      <c r="B37" s="92"/>
      <c r="C37" s="158" t="s">
        <v>51</v>
      </c>
      <c r="D37" s="92"/>
      <c r="E37" s="92"/>
      <c r="F37" s="92"/>
      <c r="G37" s="92"/>
      <c r="H37" s="83" t="e">
        <f>Raw_Data!AE7</f>
        <v>#DIV/0!</v>
      </c>
      <c r="I37" s="158" t="s">
        <v>51</v>
      </c>
      <c r="J37" s="44" t="s">
        <v>81</v>
      </c>
      <c r="K37" s="92"/>
    </row>
    <row r="38" spans="1:11" ht="11.45" customHeight="1">
      <c r="A38" s="91"/>
      <c r="B38" s="92"/>
      <c r="C38" s="158" t="s">
        <v>52</v>
      </c>
      <c r="D38" s="92"/>
      <c r="E38" s="92"/>
      <c r="F38" s="92"/>
      <c r="G38" s="92"/>
      <c r="H38" s="83" t="e">
        <f>Raw_Data!AF7</f>
        <v>#DIV/0!</v>
      </c>
      <c r="I38" s="158" t="s">
        <v>52</v>
      </c>
      <c r="J38" s="44" t="s">
        <v>82</v>
      </c>
      <c r="K38" s="92"/>
    </row>
    <row r="39" spans="1:11" ht="11.45" customHeight="1">
      <c r="A39" s="56"/>
      <c r="B39" s="128"/>
      <c r="C39" s="160" t="s">
        <v>53</v>
      </c>
      <c r="D39"/>
      <c r="H39" s="83" t="e">
        <f>Raw_Data!AG7</f>
        <v>#DIV/0!</v>
      </c>
      <c r="I39" s="160" t="s">
        <v>53</v>
      </c>
      <c r="J39" s="40" t="s">
        <v>83</v>
      </c>
    </row>
    <row r="40" spans="1:11" ht="11.45" customHeight="1">
      <c r="A40" s="148"/>
      <c r="B40" s="149"/>
      <c r="C40" s="161" t="s">
        <v>54</v>
      </c>
      <c r="D40" s="95"/>
      <c r="E40" s="95"/>
      <c r="F40" s="95"/>
      <c r="G40" s="95"/>
      <c r="H40" s="97" t="e">
        <f>Raw_Data!AH7</f>
        <v>#DIV/0!</v>
      </c>
      <c r="I40" s="161" t="s">
        <v>54</v>
      </c>
      <c r="J40" s="98" t="s">
        <v>84</v>
      </c>
      <c r="K40" s="95"/>
    </row>
    <row r="41" spans="1:11" ht="11.45" customHeight="1">
      <c r="A41" s="56"/>
      <c r="B41" s="128"/>
      <c r="C41" s="54" t="s">
        <v>55</v>
      </c>
      <c r="D41"/>
      <c r="H41" s="83" t="e">
        <f>Raw_Data!AI7</f>
        <v>#DIV/0!</v>
      </c>
      <c r="I41" s="54" t="s">
        <v>55</v>
      </c>
      <c r="J41" s="40" t="s">
        <v>85</v>
      </c>
    </row>
    <row r="42" spans="1:11" ht="11.25" customHeight="1">
      <c r="A42" s="91"/>
      <c r="B42" s="129"/>
      <c r="C42" s="104" t="s">
        <v>56</v>
      </c>
      <c r="D42" s="92"/>
      <c r="E42" s="92"/>
      <c r="F42" s="92"/>
      <c r="G42" s="92"/>
      <c r="H42" s="83" t="e">
        <f>Raw_Data!AJ7</f>
        <v>#DIV/0!</v>
      </c>
      <c r="I42" s="104" t="s">
        <v>56</v>
      </c>
      <c r="J42" s="44" t="s">
        <v>86</v>
      </c>
      <c r="K42" s="92"/>
    </row>
    <row r="43" spans="1:11" ht="11.45" customHeight="1">
      <c r="A43" s="56"/>
      <c r="B43" s="128"/>
      <c r="C43" s="54" t="s">
        <v>57</v>
      </c>
      <c r="D43"/>
      <c r="H43" s="83" t="e">
        <f>Raw_Data!AK7</f>
        <v>#DIV/0!</v>
      </c>
      <c r="I43" s="54" t="s">
        <v>57</v>
      </c>
      <c r="J43" s="40" t="s">
        <v>87</v>
      </c>
    </row>
    <row r="44" spans="1:11" ht="11.45" customHeight="1" thickBot="1">
      <c r="A44" s="113"/>
      <c r="B44" s="130"/>
      <c r="C44" s="127" t="s">
        <v>58</v>
      </c>
      <c r="D44" s="114"/>
      <c r="E44" s="114"/>
      <c r="F44" s="114"/>
      <c r="G44" s="114"/>
      <c r="H44" s="115" t="e">
        <f>Raw_Data!AL7</f>
        <v>#DIV/0!</v>
      </c>
      <c r="I44" s="127" t="s">
        <v>58</v>
      </c>
      <c r="J44" s="116" t="s">
        <v>88</v>
      </c>
      <c r="K44" s="114"/>
    </row>
    <row r="45" spans="1:11" ht="11.45" customHeight="1">
      <c r="A45" s="106"/>
      <c r="B45" s="92"/>
      <c r="C45" s="105"/>
      <c r="D45" s="92"/>
      <c r="E45" s="92"/>
      <c r="F45" s="92"/>
      <c r="G45" s="92"/>
      <c r="H45" s="93"/>
      <c r="I45" s="105"/>
      <c r="J45" s="44"/>
      <c r="K45" s="92"/>
    </row>
    <row r="46" spans="1:11" ht="9.75" customHeight="1">
      <c r="A46" s="91"/>
      <c r="B46" s="92"/>
      <c r="C46" s="105"/>
      <c r="D46" s="92"/>
      <c r="E46" s="92"/>
      <c r="F46" s="92"/>
      <c r="G46" s="92"/>
      <c r="H46" s="93"/>
      <c r="I46" s="105"/>
      <c r="J46" s="44"/>
      <c r="K46" s="92"/>
    </row>
    <row r="47" spans="1:11" ht="11.45" customHeight="1">
      <c r="A47" s="91"/>
      <c r="B47" s="92"/>
      <c r="C47" s="105"/>
      <c r="D47" s="92"/>
      <c r="E47" s="92"/>
      <c r="F47" s="92"/>
      <c r="G47" s="92"/>
      <c r="H47" s="93"/>
      <c r="I47" s="105"/>
      <c r="J47" s="44"/>
      <c r="K47" s="92"/>
    </row>
    <row r="48" spans="1:11" ht="11.45" customHeight="1">
      <c r="A48" s="91"/>
      <c r="B48" s="92"/>
      <c r="C48" s="107"/>
      <c r="D48" s="92"/>
      <c r="E48" s="92"/>
      <c r="F48" s="92"/>
      <c r="G48" s="92"/>
      <c r="H48" s="93"/>
      <c r="I48" s="107"/>
      <c r="J48" s="44"/>
      <c r="K48" s="92"/>
    </row>
    <row r="49" spans="1:11" ht="11.45" customHeight="1">
      <c r="A49" s="91"/>
      <c r="B49" s="92"/>
      <c r="C49" s="107"/>
      <c r="D49" s="92"/>
      <c r="E49" s="92"/>
      <c r="F49" s="92"/>
      <c r="G49" s="92"/>
      <c r="H49" s="93"/>
      <c r="I49" s="107"/>
      <c r="J49" s="44"/>
      <c r="K49" s="92"/>
    </row>
    <row r="50" spans="1:11" ht="11.45" customHeight="1">
      <c r="A50" s="108"/>
      <c r="B50" s="92"/>
      <c r="C50" s="107"/>
      <c r="D50" s="92"/>
      <c r="E50" s="92"/>
      <c r="F50" s="92"/>
      <c r="G50" s="92"/>
      <c r="H50" s="93"/>
      <c r="I50" s="107"/>
      <c r="J50" s="44"/>
      <c r="K50" s="92"/>
    </row>
    <row r="51" spans="1:11" ht="11.25" customHeight="1">
      <c r="A51" s="91"/>
      <c r="B51" s="92"/>
      <c r="C51" s="107"/>
      <c r="D51" s="92"/>
      <c r="E51" s="92"/>
      <c r="F51" s="92"/>
      <c r="G51" s="92"/>
      <c r="H51" s="93"/>
      <c r="I51" s="107"/>
      <c r="J51" s="44"/>
      <c r="K51" s="92"/>
    </row>
    <row r="52" spans="1:11" ht="11.45" customHeight="1">
      <c r="A52" s="91"/>
      <c r="B52" s="92"/>
      <c r="C52" s="107"/>
      <c r="D52" s="92"/>
      <c r="E52" s="92"/>
      <c r="F52" s="92"/>
      <c r="G52" s="92"/>
      <c r="H52" s="93"/>
      <c r="I52" s="107"/>
      <c r="J52" s="44"/>
      <c r="K52" s="92"/>
    </row>
    <row r="53" spans="1:11" ht="11.45" customHeight="1">
      <c r="A53" s="91"/>
      <c r="B53" s="92"/>
      <c r="C53" s="109"/>
      <c r="D53" s="92"/>
      <c r="E53" s="92"/>
      <c r="F53" s="92"/>
      <c r="G53" s="92"/>
      <c r="H53" s="93"/>
      <c r="I53" s="109"/>
      <c r="J53" s="44"/>
      <c r="K53" s="92"/>
    </row>
    <row r="54" spans="1:11" ht="11.45" customHeight="1">
      <c r="A54" s="91"/>
      <c r="B54" s="92"/>
      <c r="C54" s="109"/>
      <c r="D54" s="92"/>
      <c r="E54" s="92"/>
      <c r="F54" s="92"/>
      <c r="G54" s="92"/>
      <c r="H54" s="93"/>
      <c r="I54" s="109"/>
      <c r="J54" s="44"/>
      <c r="K54" s="92"/>
    </row>
    <row r="55" spans="1:11" ht="11.45" customHeight="1">
      <c r="A55" s="110"/>
      <c r="B55" s="92"/>
      <c r="C55" s="109"/>
      <c r="D55" s="92"/>
      <c r="E55" s="92"/>
      <c r="F55" s="92"/>
      <c r="G55" s="92"/>
      <c r="H55" s="93"/>
      <c r="I55" s="109"/>
      <c r="J55" s="44"/>
      <c r="K55" s="92"/>
    </row>
    <row r="56" spans="1:11" ht="11.25" customHeight="1">
      <c r="A56" s="91"/>
      <c r="B56" s="92"/>
      <c r="C56" s="109"/>
      <c r="D56" s="92"/>
      <c r="E56" s="92"/>
      <c r="F56" s="92"/>
      <c r="G56" s="92"/>
      <c r="H56" s="93"/>
      <c r="I56" s="109"/>
      <c r="J56" s="44"/>
      <c r="K56" s="92"/>
    </row>
    <row r="57" spans="1:11" ht="11.25" customHeight="1">
      <c r="A57" s="91"/>
      <c r="B57" s="92"/>
      <c r="C57" s="109"/>
      <c r="D57" s="92"/>
      <c r="E57" s="92"/>
      <c r="F57" s="92"/>
      <c r="G57" s="92"/>
      <c r="H57" s="93"/>
      <c r="I57" s="109"/>
      <c r="J57" s="44"/>
      <c r="K57" s="92"/>
    </row>
    <row r="58" spans="1:11" ht="11.25" customHeight="1">
      <c r="A58" s="111"/>
      <c r="B58" s="92"/>
      <c r="C58" s="112"/>
      <c r="D58" s="92"/>
      <c r="E58" s="92"/>
      <c r="F58" s="92"/>
      <c r="G58" s="92"/>
      <c r="H58" s="93"/>
      <c r="I58" s="112"/>
      <c r="J58" s="44"/>
      <c r="K58" s="92"/>
    </row>
    <row r="59" spans="1:11" ht="15.75" customHeight="1"/>
  </sheetData>
  <phoneticPr fontId="0" type="noConversion"/>
  <printOptions horizontalCentered="1"/>
  <pageMargins left="0.75" right="0.5" top="0.75" bottom="0.25" header="0" footer="0"/>
  <pageSetup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showFormulas="1" showGridLines="0" showRowColHeaders="0" showZeros="0" showOutlineSymbols="0" topLeftCell="B101" zoomScaleNormal="252" zoomScaleSheetLayoutView="2" workbookViewId="0"/>
  </sheetViews>
  <sheetFormatPr defaultRowHeight="12.75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>
    <oddHeader>&amp;C&amp;"Geneva,Bold"&amp;12IHA Analysis (&amp;A)</oddHeader>
    <oddFooter>&amp;L&amp;D&amp;C&amp;A Module&amp;RPage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Normal="252" zoomScaleSheetLayoutView="6"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showFormulas="1" showGridLines="0" showRowColHeaders="0" showZeros="0" showOutlineSymbols="0" topLeftCell="B101" zoomScaleNormal="252" zoomScaleSheetLayoutView="2" workbookViewId="0"/>
  </sheetViews>
  <sheetFormatPr defaultRowHeight="12.75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>
    <oddHeader>&amp;C&amp;"Geneva,Bold"&amp;12IHA Analysis (&amp;A)</oddHeader>
    <oddFooter>&amp;L&amp;D&amp;C&amp;A Module&amp;RPage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showFormulas="1" showGridLines="0" showRowColHeaders="0" showZeros="0" showOutlineSymbols="0" topLeftCell="B101" zoomScaleNormal="252" zoomScaleSheetLayoutView="2" workbookViewId="0"/>
  </sheetViews>
  <sheetFormatPr defaultRowHeight="12.75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>
    <oddHeader>&amp;C&amp;"Geneva,Bold"&amp;12IHA Analysis (&amp;A)</oddHeader>
    <oddFooter>&amp;L&amp;D&amp;C&amp;A Module&amp;RPage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1498B709243A68CF143F02E022769" ma:contentTypeVersion="1" ma:contentTypeDescription="Create a new document." ma:contentTypeScope="" ma:versionID="39a35a2ae436ce917e9fd2310be80be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35e20c2be3d08708963ae4beea44dc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8CD291-689A-447D-91DE-65D6B17C0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BFAFECB-888B-4386-8C0A-B93AC918B11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513E587-46E2-4F1D-9A2C-213CC41FE23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Data_Summary</vt:lpstr>
      <vt:lpstr>Raw_Data</vt:lpstr>
      <vt:lpstr>Probability</vt:lpstr>
      <vt:lpstr>Sectional</vt:lpstr>
      <vt:lpstr>Question</vt:lpstr>
      <vt:lpstr>Belief_Avg</vt:lpstr>
      <vt:lpstr>High_Total</vt:lpstr>
      <vt:lpstr>Low_Total</vt:lpstr>
      <vt:lpstr>Mod_Total</vt:lpstr>
      <vt:lpstr>Respondants</vt:lpstr>
      <vt:lpstr>S1_Avg</vt:lpstr>
      <vt:lpstr>S10_Avg</vt:lpstr>
      <vt:lpstr>S3_Avg</vt:lpstr>
      <vt:lpstr>S4_Avg</vt:lpstr>
      <vt:lpstr>S5_Avg</vt:lpstr>
      <vt:lpstr>S6_Avg</vt:lpstr>
      <vt:lpstr>S7_Avg</vt:lpstr>
      <vt:lpstr>S8_Avg</vt:lpstr>
      <vt:lpstr>S9_Avg</vt:lpstr>
      <vt:lpstr>Question!Test_Data</vt:lpstr>
      <vt:lpstr>VLow_Total</vt:lpstr>
    </vt:vector>
  </TitlesOfParts>
  <Company>Organisation Performance Associates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Healthcheck Analysis</dc:title>
  <dc:subject>Analysis Template</dc:subject>
  <dc:creator>Douglas Mann</dc:creator>
  <cp:lastModifiedBy>donneli862</cp:lastModifiedBy>
  <cp:lastPrinted>2004-10-26T15:12:20Z</cp:lastPrinted>
  <dcterms:created xsi:type="dcterms:W3CDTF">1999-08-17T17:22:08Z</dcterms:created>
  <dcterms:modified xsi:type="dcterms:W3CDTF">2016-01-21T15:37:02Z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